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965" activeTab="0"/>
  </bookViews>
  <sheets>
    <sheet name="ROZ00_1V" sheetId="1" r:id="rId1"/>
  </sheets>
  <definedNames/>
  <calcPr fullCalcOnLoad="1"/>
</workbook>
</file>

<file path=xl/sharedStrings.xml><?xml version="1.0" encoding="utf-8"?>
<sst xmlns="http://schemas.openxmlformats.org/spreadsheetml/2006/main" count="134" uniqueCount="118">
  <si>
    <t>NÁKLADY</t>
  </si>
  <si>
    <t>VÝNOSY</t>
  </si>
  <si>
    <t>HLAVNÍ ČINNOST - CELKEM</t>
  </si>
  <si>
    <t>SPOTŘEBA MATERIÁLU A ENERGIE</t>
  </si>
  <si>
    <t>Spotřeba materiálu</t>
  </si>
  <si>
    <t>knihy</t>
  </si>
  <si>
    <t>časopisy</t>
  </si>
  <si>
    <t>ostatní materiál</t>
  </si>
  <si>
    <t>Spotřeba energie</t>
  </si>
  <si>
    <t>elektrická energie</t>
  </si>
  <si>
    <t>plyn</t>
  </si>
  <si>
    <t>SLUŽBY</t>
  </si>
  <si>
    <t>Opravy a služby</t>
  </si>
  <si>
    <t>Cestovné</t>
  </si>
  <si>
    <t>cestovné - tuzemské</t>
  </si>
  <si>
    <t>cestovné - zahraniční</t>
  </si>
  <si>
    <t>Náklady na reprezentaci</t>
  </si>
  <si>
    <t>Ostatní služby</t>
  </si>
  <si>
    <t>úklid</t>
  </si>
  <si>
    <t>další služby</t>
  </si>
  <si>
    <t>OSOBNÍ NÁKLADY</t>
  </si>
  <si>
    <t>Mzdové náklady</t>
  </si>
  <si>
    <t>platy</t>
  </si>
  <si>
    <t>OON</t>
  </si>
  <si>
    <t>Zákonné soc. a zdrav. pojištění</t>
  </si>
  <si>
    <t>sociální pojištění</t>
  </si>
  <si>
    <t>zdravotní pojištění</t>
  </si>
  <si>
    <t>stipendia zahraniční</t>
  </si>
  <si>
    <t>JINÉ PROVOZNÍ NÁKLADY</t>
  </si>
  <si>
    <t>ODPISY</t>
  </si>
  <si>
    <t>POJIŠTĚNÍ BUDOVY</t>
  </si>
  <si>
    <t>PŘÍJMY  - CELKEM</t>
  </si>
  <si>
    <t>Výnosy</t>
  </si>
  <si>
    <t>příjem z úhrad nákladů přij. řízení</t>
  </si>
  <si>
    <t>příjem z prodeje Seznamu přednášek</t>
  </si>
  <si>
    <t>pronájem - ubytovna, apartmá</t>
  </si>
  <si>
    <t>inzerce nabídek zaměstnání</t>
  </si>
  <si>
    <t>příjem z organizace mimořádného. studia</t>
  </si>
  <si>
    <t>pronájem učeben a místností</t>
  </si>
  <si>
    <t>příjem z organizace rigorózního řízení</t>
  </si>
  <si>
    <t>Jiné provozní výnosy</t>
  </si>
  <si>
    <t>Juridikum - kurzy</t>
  </si>
  <si>
    <t>Ostatní výnosy</t>
  </si>
  <si>
    <t>cestovné - diety</t>
  </si>
  <si>
    <t>příjmy od studentů</t>
  </si>
  <si>
    <t xml:space="preserve">Režijní náklady  </t>
  </si>
  <si>
    <t>vodné a stočné</t>
  </si>
  <si>
    <t>provoz osobních aut</t>
  </si>
  <si>
    <t>stipendia - doktorský stud. program</t>
  </si>
  <si>
    <t xml:space="preserve">kancelářské potřeby </t>
  </si>
  <si>
    <t>stravování</t>
  </si>
  <si>
    <t>Tržby</t>
  </si>
  <si>
    <t>DROBNÝ HMOTNÝ A NEHMOTNÝ MAJETEK</t>
  </si>
  <si>
    <t>nehmotný majetek (software)</t>
  </si>
  <si>
    <t>drobný hmotný majetek</t>
  </si>
  <si>
    <t>VNITROUNIVERZITNÍ NÁKLADY</t>
  </si>
  <si>
    <t>příjem z kurzů celoživotního vzdělávání</t>
  </si>
  <si>
    <t>ostatní příjmy</t>
  </si>
  <si>
    <t>Odpisy z majetku pořízeného z dotace</t>
  </si>
  <si>
    <t>odpisy z majetku poř.z vlast.prostředků (FRIM)</t>
  </si>
  <si>
    <t>odpisy z majetku poř.z dotace</t>
  </si>
  <si>
    <t>náklady spojené s přijímacím řízením</t>
  </si>
  <si>
    <t>telekomunikační služby</t>
  </si>
  <si>
    <t>energie - Větrník</t>
  </si>
  <si>
    <t>další provozní náklady</t>
  </si>
  <si>
    <t>VÝZKUMNÝ ZÁMĚR</t>
  </si>
  <si>
    <t>TVORBA SOCIÁLNÍHO FONDU</t>
  </si>
  <si>
    <t>Zúčtování fondů</t>
  </si>
  <si>
    <t>účetní audit</t>
  </si>
  <si>
    <t xml:space="preserve">poštovné </t>
  </si>
  <si>
    <t>DOPLŇKOVÁ ČINNOST - CELKEM</t>
  </si>
  <si>
    <t>DOPLŇKOVÁ ČINNOST -  CELKEM</t>
  </si>
  <si>
    <t>příjem z Letní školy S. Francisco</t>
  </si>
  <si>
    <t>příjem z Letní školy South Texas</t>
  </si>
  <si>
    <t>nájem bytu</t>
  </si>
  <si>
    <t>provozní náklady z grantů a VZ</t>
  </si>
  <si>
    <t>životní pojištění</t>
  </si>
  <si>
    <t>penzijní připojištění</t>
  </si>
  <si>
    <t>POUŽITÍ SOCIÁLNÍHO FONDU</t>
  </si>
  <si>
    <t>ZÚČTOVÁNÍ STIPENDIJNÍHO FONDU</t>
  </si>
  <si>
    <t>STIPENDIA</t>
  </si>
  <si>
    <t>Vnitroorganizační výnosy</t>
  </si>
  <si>
    <t>ÚČELOVĚ POSKYTNUTÉ PROSTŘEDKY</t>
  </si>
  <si>
    <t>Dary</t>
  </si>
  <si>
    <t xml:space="preserve">opravy strojů </t>
  </si>
  <si>
    <t>opravy na budově - běžné</t>
  </si>
  <si>
    <t>opravy na budově - financované z FRIMu</t>
  </si>
  <si>
    <t>opravy na budově - Větrník</t>
  </si>
  <si>
    <t>nenávratná výpomoc</t>
  </si>
  <si>
    <t>stipendia ze specifického výzkumu</t>
  </si>
  <si>
    <t>Finanční prostředky od Human European</t>
  </si>
  <si>
    <t>Finanční prostředky spoluřeš. s AV ČR</t>
  </si>
  <si>
    <t>PLÁN</t>
  </si>
  <si>
    <t>SKUTEČ</t>
  </si>
  <si>
    <t>NOST</t>
  </si>
  <si>
    <t>%</t>
  </si>
  <si>
    <t>HOSPODÁŘSKÝ VÝSLEDEK</t>
  </si>
  <si>
    <t xml:space="preserve">     DLE VÝKAZU ZISKU A ZTRÁTY</t>
  </si>
  <si>
    <t xml:space="preserve">          P O D L E   H L A V N Í C H   N Á K L A D O V Ý C H   P O L O Ž E K</t>
  </si>
  <si>
    <t xml:space="preserve">    </t>
  </si>
  <si>
    <t>stipendia - mobilita studentů</t>
  </si>
  <si>
    <t>stipendia GA UK</t>
  </si>
  <si>
    <t>drobný majetek</t>
  </si>
  <si>
    <t>poplatky</t>
  </si>
  <si>
    <t>mimořádná sleva na sociál.pojištění           */</t>
  </si>
  <si>
    <t>NEINVEST. DOTACE A PŘÍSPĚVEK NA PROVOZ</t>
  </si>
  <si>
    <t xml:space="preserve">    která v novém § 21a stanoví možnost uplatnění slevy na pojistném zaměstnavatelem a to za určitých daných podmínek. Slevy bylo</t>
  </si>
  <si>
    <t xml:space="preserve">   Od 1.8.2009 vstoupila v platnost novela zákona č. 589/1992 Sb. o pojistném na sociální zabezpečení a příspěvku na státní politiku,</t>
  </si>
  <si>
    <t>*/</t>
  </si>
  <si>
    <t>příspěvky na úroky z úvěrů</t>
  </si>
  <si>
    <t xml:space="preserve">             P Ř E H L E D   O   H O S P O D A Ř E N Í     K   3 1.  12.  2 0 0 9</t>
  </si>
  <si>
    <t>měsíční sleva na sociál.pojištění VIII-XII      */</t>
  </si>
  <si>
    <t>ostatní - ostatní granty</t>
  </si>
  <si>
    <t>vnitroorganizační výnosy</t>
  </si>
  <si>
    <t xml:space="preserve">    až do prosince 2009.</t>
  </si>
  <si>
    <t xml:space="preserve">    možno uplatnit za měsíce před účinností, tedy za leden - červenec 2009 -  mimořádná sleva. Dále bylo možno uplatňovat měsíční slevy</t>
  </si>
  <si>
    <t>mimorozpočtový grant AV ČR</t>
  </si>
  <si>
    <t xml:space="preserve">     P r ů b ě ž n á    z p r á v a   p r o   z a s e d á n í   s e n á t u    P F   U K   4.  2.  2 0 1 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</si>
</sst>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\ &quot;Kč&quot;;[Red]\-#,##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0" fillId="0" borderId="3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7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11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9" fontId="6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9" fontId="0" fillId="0" borderId="1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9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9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9" fontId="6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10"/>
  <sheetViews>
    <sheetView tabSelected="1" workbookViewId="0" topLeftCell="A1">
      <selection activeCell="A140" sqref="A140"/>
    </sheetView>
  </sheetViews>
  <sheetFormatPr defaultColWidth="9.00390625" defaultRowHeight="12.75"/>
  <cols>
    <col min="1" max="1" width="3.25390625" style="0" customWidth="1"/>
    <col min="5" max="5" width="12.375" style="0" customWidth="1"/>
    <col min="6" max="7" width="9.875" style="0" customWidth="1"/>
    <col min="8" max="8" width="7.625" style="0" customWidth="1"/>
    <col min="9" max="9" width="3.875" style="0" customWidth="1"/>
    <col min="10" max="10" width="7.25390625" style="0" customWidth="1"/>
    <col min="11" max="11" width="11.875" style="0" customWidth="1"/>
    <col min="12" max="12" width="11.625" style="0" customWidth="1"/>
    <col min="13" max="15" width="8.875" style="0" customWidth="1"/>
    <col min="16" max="16" width="8.125" style="0" customWidth="1"/>
    <col min="21" max="21" width="9.625" style="0" bestFit="1" customWidth="1"/>
    <col min="26" max="26" width="9.625" style="0" bestFit="1" customWidth="1"/>
  </cols>
  <sheetData>
    <row r="1" s="28" customFormat="1" ht="12.75"/>
    <row r="2" s="28" customFormat="1" ht="12.75"/>
    <row r="3" spans="3:15" s="28" customFormat="1" ht="20.25">
      <c r="C3" s="1" t="s">
        <v>110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/>
      <c r="O3"/>
    </row>
    <row r="4" spans="3:15" s="28" customFormat="1" ht="12.7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/>
      <c r="O4"/>
    </row>
    <row r="5" spans="3:15" s="28" customFormat="1" ht="20.25">
      <c r="C5" s="1" t="s">
        <v>98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/>
      <c r="O5"/>
    </row>
    <row r="6" spans="3:15" s="28" customFormat="1" ht="12.75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/>
      <c r="O6"/>
    </row>
    <row r="7" spans="3:15" s="28" customFormat="1" ht="12.75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/>
      <c r="O7"/>
    </row>
    <row r="8" spans="3:15" s="28" customFormat="1" ht="18">
      <c r="C8" s="110" t="s">
        <v>117</v>
      </c>
      <c r="F8" s="31"/>
      <c r="G8" s="31"/>
      <c r="H8" s="31"/>
      <c r="I8" s="31"/>
      <c r="J8" s="31"/>
      <c r="K8" s="31"/>
      <c r="L8" s="31"/>
      <c r="M8" s="31"/>
      <c r="N8"/>
      <c r="O8"/>
    </row>
    <row r="9" spans="3:15" s="28" customFormat="1" ht="12.75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/>
      <c r="O9"/>
    </row>
    <row r="10" spans="4:15" s="28" customFormat="1" ht="12.75">
      <c r="D10" s="31"/>
      <c r="E10" s="31"/>
      <c r="F10" s="31"/>
      <c r="G10" s="31"/>
      <c r="H10" s="31"/>
      <c r="I10" s="31"/>
      <c r="J10" s="31"/>
      <c r="K10" s="31"/>
      <c r="L10" s="31"/>
      <c r="M10" s="31"/>
      <c r="N10"/>
      <c r="O10"/>
    </row>
    <row r="11" spans="4:15" s="28" customFormat="1" ht="12.75">
      <c r="D11" s="31"/>
      <c r="E11" s="31"/>
      <c r="F11" s="31"/>
      <c r="G11" s="31"/>
      <c r="H11" s="31"/>
      <c r="I11" s="31"/>
      <c r="J11" s="31"/>
      <c r="K11" s="31"/>
      <c r="L11" s="31"/>
      <c r="M11" s="31"/>
      <c r="N11"/>
      <c r="O11"/>
    </row>
    <row r="12" spans="4:15" s="28" customFormat="1" ht="12.75">
      <c r="D12" s="31"/>
      <c r="E12" s="31"/>
      <c r="F12" s="31"/>
      <c r="G12" s="31"/>
      <c r="H12" s="31"/>
      <c r="I12" s="31"/>
      <c r="J12" s="31"/>
      <c r="K12" s="31"/>
      <c r="L12" s="31"/>
      <c r="M12" s="31"/>
      <c r="N12"/>
      <c r="O12"/>
    </row>
    <row r="13" spans="4:15" s="28" customFormat="1" ht="15">
      <c r="D13" s="31"/>
      <c r="E13" s="31"/>
      <c r="F13" s="31"/>
      <c r="G13" s="31"/>
      <c r="H13" s="31"/>
      <c r="I13" s="31"/>
      <c r="J13"/>
      <c r="K13" s="55" t="s">
        <v>92</v>
      </c>
      <c r="L13" s="56" t="s">
        <v>93</v>
      </c>
      <c r="M13" s="55"/>
      <c r="N13"/>
      <c r="O13"/>
    </row>
    <row r="14" spans="4:15" s="28" customFormat="1" ht="15">
      <c r="D14" s="31"/>
      <c r="E14" s="31"/>
      <c r="F14" s="31"/>
      <c r="G14" s="31"/>
      <c r="H14" s="31"/>
      <c r="I14" s="31"/>
      <c r="J14"/>
      <c r="K14" s="57"/>
      <c r="L14" s="58" t="s">
        <v>94</v>
      </c>
      <c r="M14" s="57" t="s">
        <v>95</v>
      </c>
      <c r="N14"/>
      <c r="O14"/>
    </row>
    <row r="15" spans="4:26" s="28" customFormat="1" ht="12.75">
      <c r="D15" s="59"/>
      <c r="E15" s="60"/>
      <c r="F15" s="60"/>
      <c r="G15" s="60"/>
      <c r="H15" s="60"/>
      <c r="I15" s="60"/>
      <c r="J15" s="24"/>
      <c r="K15" s="61"/>
      <c r="L15" s="60"/>
      <c r="M15" s="61"/>
      <c r="N15"/>
      <c r="O15"/>
      <c r="R15" s="15"/>
      <c r="S15" s="15"/>
      <c r="T15" s="15"/>
      <c r="U15" s="15"/>
      <c r="V15" s="15"/>
      <c r="W15" s="15"/>
      <c r="X15" s="15"/>
      <c r="Y15" s="15"/>
      <c r="Z15" s="15"/>
    </row>
    <row r="16" spans="4:26" s="28" customFormat="1" ht="18">
      <c r="D16" s="62" t="s">
        <v>0</v>
      </c>
      <c r="E16" s="50"/>
      <c r="F16" s="50"/>
      <c r="G16" s="50"/>
      <c r="H16" s="50"/>
      <c r="I16" s="50"/>
      <c r="J16" s="5"/>
      <c r="K16" s="63">
        <v>174581</v>
      </c>
      <c r="L16" s="64">
        <v>181605</v>
      </c>
      <c r="M16" s="65">
        <f>(L16/K16)</f>
        <v>1.0402334732874712</v>
      </c>
      <c r="N16"/>
      <c r="O16"/>
      <c r="R16" s="47"/>
      <c r="S16" s="47"/>
      <c r="T16" s="47"/>
      <c r="U16" s="108"/>
      <c r="V16" s="47"/>
      <c r="W16" s="47"/>
      <c r="X16" s="47"/>
      <c r="Y16" s="47"/>
      <c r="Z16" s="108"/>
    </row>
    <row r="17" spans="4:26" s="28" customFormat="1" ht="12.75">
      <c r="D17" s="66"/>
      <c r="E17" s="67"/>
      <c r="F17" s="67"/>
      <c r="G17" s="67"/>
      <c r="H17" s="67"/>
      <c r="I17" s="67"/>
      <c r="J17" s="68"/>
      <c r="K17" s="69"/>
      <c r="L17" s="70"/>
      <c r="M17" s="71"/>
      <c r="N17" s="31"/>
      <c r="O17" s="31"/>
      <c r="R17" s="50"/>
      <c r="S17" s="50"/>
      <c r="T17" s="50"/>
      <c r="U17" s="52"/>
      <c r="V17" s="50"/>
      <c r="W17" s="50"/>
      <c r="X17" s="50"/>
      <c r="Y17" s="50"/>
      <c r="Z17" s="52"/>
    </row>
    <row r="18" spans="4:26" s="28" customFormat="1" ht="15">
      <c r="D18" s="59"/>
      <c r="E18" s="60"/>
      <c r="F18" s="60"/>
      <c r="G18" s="60"/>
      <c r="H18" s="60"/>
      <c r="I18" s="60"/>
      <c r="J18" s="24"/>
      <c r="K18" s="72"/>
      <c r="L18" s="73"/>
      <c r="M18" s="74"/>
      <c r="N18"/>
      <c r="O18"/>
      <c r="R18" s="47"/>
      <c r="S18" s="47"/>
      <c r="T18" s="47"/>
      <c r="U18" s="108"/>
      <c r="V18" s="47"/>
      <c r="W18" s="47"/>
      <c r="X18" s="47"/>
      <c r="Y18" s="47"/>
      <c r="Z18" s="108"/>
    </row>
    <row r="19" spans="4:26" s="28" customFormat="1" ht="18">
      <c r="D19" s="62" t="s">
        <v>1</v>
      </c>
      <c r="E19" s="15"/>
      <c r="F19" s="15"/>
      <c r="G19" s="15"/>
      <c r="H19" s="15"/>
      <c r="I19" s="15"/>
      <c r="J19" s="5"/>
      <c r="K19" s="63">
        <v>174581</v>
      </c>
      <c r="L19" s="64">
        <v>180881</v>
      </c>
      <c r="M19" s="65">
        <f>(L19/K19)</f>
        <v>1.0360864011547648</v>
      </c>
      <c r="N19"/>
      <c r="O19"/>
      <c r="R19" s="15"/>
      <c r="S19" s="15"/>
      <c r="T19" s="15"/>
      <c r="U19" s="27"/>
      <c r="V19" s="15"/>
      <c r="W19" s="15"/>
      <c r="X19" s="15"/>
      <c r="Y19" s="15"/>
      <c r="Z19" s="27"/>
    </row>
    <row r="20" spans="4:26" s="28" customFormat="1" ht="15">
      <c r="D20" s="66"/>
      <c r="E20" s="67"/>
      <c r="F20" s="67"/>
      <c r="G20" s="67"/>
      <c r="H20" s="67"/>
      <c r="I20" s="67"/>
      <c r="J20" s="11"/>
      <c r="K20" s="71"/>
      <c r="L20" s="67"/>
      <c r="M20" s="71"/>
      <c r="N20"/>
      <c r="O20"/>
      <c r="R20" s="47"/>
      <c r="S20" s="47"/>
      <c r="T20" s="47"/>
      <c r="U20" s="108"/>
      <c r="V20" s="47"/>
      <c r="W20" s="47"/>
      <c r="X20" s="47"/>
      <c r="Y20" s="47"/>
      <c r="Z20" s="108"/>
    </row>
    <row r="21" spans="4:26" s="28" customFormat="1" ht="12.75">
      <c r="D21" s="59"/>
      <c r="E21" s="60"/>
      <c r="F21" s="60"/>
      <c r="G21" s="60"/>
      <c r="H21" s="60"/>
      <c r="I21" s="60"/>
      <c r="J21" s="75"/>
      <c r="K21" s="61"/>
      <c r="L21" s="60"/>
      <c r="M21" s="61"/>
      <c r="N21" s="31"/>
      <c r="O21" s="31"/>
      <c r="R21" s="50"/>
      <c r="S21" s="50"/>
      <c r="T21" s="50"/>
      <c r="U21" s="50"/>
      <c r="V21" s="50"/>
      <c r="W21" s="50"/>
      <c r="X21" s="50"/>
      <c r="Y21" s="50"/>
      <c r="Z21" s="50"/>
    </row>
    <row r="22" spans="4:26" s="28" customFormat="1" ht="12.75">
      <c r="D22" s="14"/>
      <c r="E22" s="50"/>
      <c r="F22" s="50"/>
      <c r="G22" s="50"/>
      <c r="H22" s="50"/>
      <c r="I22" s="50"/>
      <c r="J22" s="76"/>
      <c r="K22" s="77"/>
      <c r="L22" s="50"/>
      <c r="M22" s="77"/>
      <c r="N22" s="31"/>
      <c r="O22" s="31"/>
      <c r="P22" s="53"/>
      <c r="R22" s="50"/>
      <c r="S22" s="50"/>
      <c r="T22" s="50"/>
      <c r="U22" s="50"/>
      <c r="V22" s="50"/>
      <c r="W22" s="50"/>
      <c r="X22" s="50"/>
      <c r="Y22" s="50"/>
      <c r="Z22" s="50"/>
    </row>
    <row r="23" spans="4:26" s="28" customFormat="1" ht="18">
      <c r="D23" s="62" t="s">
        <v>96</v>
      </c>
      <c r="E23" s="15"/>
      <c r="F23" s="15"/>
      <c r="G23" s="15"/>
      <c r="H23" s="15"/>
      <c r="I23" s="50"/>
      <c r="J23" s="5"/>
      <c r="K23" s="77"/>
      <c r="L23" s="50"/>
      <c r="M23" s="77"/>
      <c r="N23"/>
      <c r="O23"/>
      <c r="R23" s="15"/>
      <c r="S23" s="15"/>
      <c r="T23" s="15"/>
      <c r="U23" s="15"/>
      <c r="V23" s="15"/>
      <c r="W23" s="15"/>
      <c r="X23" s="15"/>
      <c r="Y23" s="15"/>
      <c r="Z23" s="15"/>
    </row>
    <row r="24" spans="4:26" s="28" customFormat="1" ht="18">
      <c r="D24" s="62" t="s">
        <v>97</v>
      </c>
      <c r="E24" s="15"/>
      <c r="F24" s="15"/>
      <c r="G24" s="15"/>
      <c r="H24" s="15"/>
      <c r="I24" s="15"/>
      <c r="J24" s="5"/>
      <c r="K24" s="78"/>
      <c r="L24" s="64">
        <v>-724</v>
      </c>
      <c r="M24" s="79"/>
      <c r="N24"/>
      <c r="O24"/>
      <c r="R24" s="15"/>
      <c r="S24" s="47"/>
      <c r="T24" s="47"/>
      <c r="U24" s="47"/>
      <c r="V24" s="47"/>
      <c r="W24" s="109"/>
      <c r="X24" s="108"/>
      <c r="Y24" s="15"/>
      <c r="Z24" s="15"/>
    </row>
    <row r="25" spans="4:26" s="28" customFormat="1" ht="15">
      <c r="D25" s="13"/>
      <c r="E25" s="10"/>
      <c r="F25" s="10"/>
      <c r="G25" s="10"/>
      <c r="H25" s="10"/>
      <c r="I25" s="10"/>
      <c r="J25" s="11"/>
      <c r="K25" s="80"/>
      <c r="L25" s="10"/>
      <c r="M25" s="80"/>
      <c r="N25"/>
      <c r="O25"/>
      <c r="P25" s="54"/>
      <c r="R25"/>
      <c r="S25" s="2"/>
      <c r="T25" s="2"/>
      <c r="U25" s="2"/>
      <c r="V25" s="2"/>
      <c r="X25" s="108"/>
      <c r="Y25"/>
      <c r="Z25"/>
    </row>
    <row r="26" spans="4:26" s="28" customFormat="1" ht="15">
      <c r="D26" s="15"/>
      <c r="E26" s="15"/>
      <c r="F26" s="15"/>
      <c r="G26" s="15"/>
      <c r="H26" s="15"/>
      <c r="I26" s="15"/>
      <c r="J26" s="15"/>
      <c r="K26" s="15"/>
      <c r="L26" s="15"/>
      <c r="M26" s="15"/>
      <c r="N26"/>
      <c r="O26"/>
      <c r="P26" s="54"/>
      <c r="R26"/>
      <c r="X26" s="101"/>
      <c r="Y26"/>
      <c r="Z26"/>
    </row>
    <row r="27" spans="18:26" s="28" customFormat="1" ht="15">
      <c r="R27"/>
      <c r="S27" s="2"/>
      <c r="Y27"/>
      <c r="Z27"/>
    </row>
    <row r="28" spans="1:26" s="28" customFormat="1" ht="15">
      <c r="A28" s="100" t="s">
        <v>108</v>
      </c>
      <c r="B28" s="104" t="s">
        <v>107</v>
      </c>
      <c r="D28" s="104"/>
      <c r="R28"/>
      <c r="S28" s="2"/>
      <c r="W28" s="106"/>
      <c r="X28" s="107"/>
      <c r="Y28"/>
      <c r="Z28"/>
    </row>
    <row r="29" spans="2:24" s="28" customFormat="1" ht="15">
      <c r="B29" s="104" t="s">
        <v>106</v>
      </c>
      <c r="X29" s="105"/>
    </row>
    <row r="30" s="28" customFormat="1" ht="15">
      <c r="B30" s="104" t="s">
        <v>115</v>
      </c>
    </row>
    <row r="31" s="28" customFormat="1" ht="15">
      <c r="B31" s="104" t="s">
        <v>114</v>
      </c>
    </row>
    <row r="32" s="28" customFormat="1" ht="12.75"/>
    <row r="33" spans="1:16" ht="12.75">
      <c r="A33" s="15"/>
      <c r="F33" s="4"/>
      <c r="G33" s="4"/>
      <c r="H33" s="15"/>
      <c r="P33" s="15"/>
    </row>
    <row r="34" spans="1:1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7" ht="12.75">
      <c r="A35" s="7"/>
      <c r="I35" s="20"/>
      <c r="J35" s="21"/>
      <c r="K35" s="21"/>
      <c r="L35" s="21"/>
      <c r="M35" s="21"/>
      <c r="N35" s="21"/>
      <c r="O35" s="21"/>
      <c r="P35" s="24"/>
      <c r="Q35" s="15"/>
    </row>
    <row r="36" spans="1:17" ht="15">
      <c r="A36" s="6" t="s">
        <v>2</v>
      </c>
      <c r="F36" s="19">
        <f>F38+F53+F84+F96+F108+F110+F116+F122+F126+F130+F132+F134</f>
        <v>172950</v>
      </c>
      <c r="G36" s="19">
        <f>G38+G53+G84+G96+G108+G110+G116+G122+G126+G130+G132+G134</f>
        <v>179971</v>
      </c>
      <c r="H36" s="102">
        <f>(G36/F36)</f>
        <v>1.0405955478461983</v>
      </c>
      <c r="I36" s="6" t="s">
        <v>71</v>
      </c>
      <c r="J36" s="15"/>
      <c r="K36" s="15"/>
      <c r="L36" s="15"/>
      <c r="M36" s="15"/>
      <c r="N36" s="48">
        <f>N38+N53+N84+N132</f>
        <v>1631</v>
      </c>
      <c r="O36" s="48">
        <f>O38+O53+O84+O118+O126+O132</f>
        <v>1634</v>
      </c>
      <c r="P36" s="81">
        <f>(O36/N36)</f>
        <v>1.0018393623543838</v>
      </c>
      <c r="Q36" s="15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1"/>
      <c r="Q37" s="15"/>
    </row>
    <row r="38" spans="1:17" ht="12.75">
      <c r="A38" s="7" t="s">
        <v>3</v>
      </c>
      <c r="F38" s="18">
        <f>F40+F47</f>
        <v>12477</v>
      </c>
      <c r="G38" s="26">
        <f>G40+G47</f>
        <v>12466</v>
      </c>
      <c r="H38" s="103">
        <f>(G38/F38)</f>
        <v>0.99911837781518</v>
      </c>
      <c r="I38" s="7" t="s">
        <v>3</v>
      </c>
      <c r="J38" s="15"/>
      <c r="K38" s="15"/>
      <c r="L38" s="15"/>
      <c r="M38" s="15"/>
      <c r="N38" s="15">
        <f>N40+N47</f>
        <v>595</v>
      </c>
      <c r="O38" s="15">
        <f>O40+O47</f>
        <v>477</v>
      </c>
      <c r="P38" s="93">
        <f>(O38/N38)</f>
        <v>0.8016806722689076</v>
      </c>
      <c r="Q38" s="15"/>
    </row>
    <row r="39" spans="1:17" s="31" customFormat="1" ht="12.75">
      <c r="A39" s="14"/>
      <c r="H39" s="50"/>
      <c r="I39" s="14"/>
      <c r="J39" s="50"/>
      <c r="K39" s="50"/>
      <c r="L39" s="50"/>
      <c r="M39" s="50"/>
      <c r="N39" s="50"/>
      <c r="O39" s="50"/>
      <c r="P39" s="93"/>
      <c r="Q39" s="50"/>
    </row>
    <row r="40" spans="1:17" s="83" customFormat="1" ht="12.75">
      <c r="A40" s="8" t="s">
        <v>4</v>
      </c>
      <c r="F40" s="17">
        <f>SUM(F41:F45)</f>
        <v>4332</v>
      </c>
      <c r="G40" s="17">
        <f>SUM(G41:G45)</f>
        <v>5012</v>
      </c>
      <c r="H40" s="103">
        <f aca="true" t="shared" si="0" ref="H40:H45">(G40/F40)</f>
        <v>1.156971375807941</v>
      </c>
      <c r="I40" s="8" t="s">
        <v>4</v>
      </c>
      <c r="J40" s="88"/>
      <c r="K40" s="88"/>
      <c r="L40" s="88"/>
      <c r="M40" s="88"/>
      <c r="N40" s="41">
        <v>10</v>
      </c>
      <c r="O40" s="41">
        <v>12</v>
      </c>
      <c r="P40" s="93">
        <f>(O40/N40)</f>
        <v>1.2</v>
      </c>
      <c r="Q40" s="88"/>
    </row>
    <row r="41" spans="1:17" s="83" customFormat="1" ht="12.75">
      <c r="A41" s="86"/>
      <c r="B41" s="83" t="s">
        <v>5</v>
      </c>
      <c r="F41" s="84">
        <v>1464</v>
      </c>
      <c r="G41" s="84">
        <v>1937</v>
      </c>
      <c r="H41" s="103">
        <f t="shared" si="0"/>
        <v>1.3230874316939891</v>
      </c>
      <c r="I41" s="86"/>
      <c r="J41" s="88"/>
      <c r="K41" s="88"/>
      <c r="L41" s="88"/>
      <c r="M41" s="88"/>
      <c r="N41" s="88"/>
      <c r="O41" s="88"/>
      <c r="P41" s="85"/>
      <c r="Q41" s="88"/>
    </row>
    <row r="42" spans="1:17" s="83" customFormat="1" ht="12.75">
      <c r="A42" s="86"/>
      <c r="B42" s="83" t="s">
        <v>6</v>
      </c>
      <c r="F42" s="84">
        <v>1450</v>
      </c>
      <c r="G42" s="84">
        <v>1424</v>
      </c>
      <c r="H42" s="103">
        <f t="shared" si="0"/>
        <v>0.9820689655172414</v>
      </c>
      <c r="I42" s="86"/>
      <c r="J42" s="88"/>
      <c r="K42" s="88"/>
      <c r="L42" s="88"/>
      <c r="M42" s="88"/>
      <c r="N42" s="88"/>
      <c r="O42" s="88"/>
      <c r="P42" s="85"/>
      <c r="Q42" s="88"/>
    </row>
    <row r="43" spans="1:17" s="83" customFormat="1" ht="12.75">
      <c r="A43" s="86"/>
      <c r="B43" s="83" t="s">
        <v>49</v>
      </c>
      <c r="F43" s="87">
        <v>300</v>
      </c>
      <c r="G43" s="87">
        <v>361</v>
      </c>
      <c r="H43" s="103">
        <f t="shared" si="0"/>
        <v>1.2033333333333334</v>
      </c>
      <c r="I43" s="86"/>
      <c r="J43" s="88"/>
      <c r="K43" s="88"/>
      <c r="L43" s="88"/>
      <c r="M43" s="88"/>
      <c r="N43" s="88"/>
      <c r="O43" s="88"/>
      <c r="P43" s="85"/>
      <c r="Q43" s="88"/>
    </row>
    <row r="44" spans="1:17" s="83" customFormat="1" ht="12.75">
      <c r="A44" s="86"/>
      <c r="B44" s="83" t="s">
        <v>47</v>
      </c>
      <c r="F44" s="87">
        <v>135</v>
      </c>
      <c r="G44" s="87">
        <v>128</v>
      </c>
      <c r="H44" s="103">
        <f t="shared" si="0"/>
        <v>0.9481481481481482</v>
      </c>
      <c r="I44" s="86"/>
      <c r="J44" s="88"/>
      <c r="K44" s="88"/>
      <c r="L44" s="88"/>
      <c r="M44" s="88"/>
      <c r="N44" s="88"/>
      <c r="O44" s="88"/>
      <c r="P44" s="85"/>
      <c r="Q44" s="88"/>
    </row>
    <row r="45" spans="1:17" s="83" customFormat="1" ht="12.75">
      <c r="A45" s="86"/>
      <c r="B45" s="83" t="s">
        <v>7</v>
      </c>
      <c r="F45" s="84">
        <v>983</v>
      </c>
      <c r="G45" s="84">
        <v>1162</v>
      </c>
      <c r="H45" s="103">
        <f t="shared" si="0"/>
        <v>1.1820956256358088</v>
      </c>
      <c r="I45" s="86"/>
      <c r="J45" s="88"/>
      <c r="K45" s="88"/>
      <c r="L45" s="88"/>
      <c r="M45" s="88"/>
      <c r="N45" s="88"/>
      <c r="O45" s="88"/>
      <c r="P45" s="85"/>
      <c r="Q45" s="88"/>
    </row>
    <row r="46" spans="1:17" s="83" customFormat="1" ht="12.75">
      <c r="A46" s="86"/>
      <c r="F46" s="87"/>
      <c r="G46" s="87" t="s">
        <v>99</v>
      </c>
      <c r="H46" s="84"/>
      <c r="I46" s="86"/>
      <c r="J46" s="88"/>
      <c r="K46" s="88"/>
      <c r="L46" s="88"/>
      <c r="M46" s="88"/>
      <c r="N46" s="88"/>
      <c r="O46" s="88"/>
      <c r="P46" s="85"/>
      <c r="Q46" s="88"/>
    </row>
    <row r="47" spans="1:17" s="83" customFormat="1" ht="12.75">
      <c r="A47" s="8" t="s">
        <v>8</v>
      </c>
      <c r="F47" s="17">
        <f>SUM(F48:F51)</f>
        <v>8145</v>
      </c>
      <c r="G47" s="17">
        <f>SUM(G48:G52)</f>
        <v>7454</v>
      </c>
      <c r="H47" s="103">
        <f aca="true" t="shared" si="1" ref="H47:H53">(G47/F47)</f>
        <v>0.9151626764886434</v>
      </c>
      <c r="I47" s="8" t="s">
        <v>45</v>
      </c>
      <c r="J47" s="88"/>
      <c r="K47" s="88"/>
      <c r="L47" s="88"/>
      <c r="M47" s="88"/>
      <c r="N47" s="41">
        <f>SUM(N48:N49)</f>
        <v>585</v>
      </c>
      <c r="O47" s="41">
        <f>SUM(O48:O49)</f>
        <v>465</v>
      </c>
      <c r="P47" s="93">
        <f>(O47/N47)</f>
        <v>0.7948717948717948</v>
      </c>
      <c r="Q47" s="88"/>
    </row>
    <row r="48" spans="1:17" s="83" customFormat="1" ht="12.75">
      <c r="A48" s="86"/>
      <c r="B48" s="83" t="s">
        <v>9</v>
      </c>
      <c r="F48" s="84">
        <v>3305</v>
      </c>
      <c r="G48" s="84">
        <v>3160</v>
      </c>
      <c r="H48" s="103">
        <f t="shared" si="1"/>
        <v>0.9561270801815431</v>
      </c>
      <c r="I48" s="86"/>
      <c r="J48" s="88" t="s">
        <v>9</v>
      </c>
      <c r="K48" s="88"/>
      <c r="L48" s="88"/>
      <c r="M48" s="88"/>
      <c r="N48" s="88">
        <v>195</v>
      </c>
      <c r="O48" s="88">
        <v>155</v>
      </c>
      <c r="P48" s="93">
        <f>(O48/N48)</f>
        <v>0.7948717948717948</v>
      </c>
      <c r="Q48" s="88"/>
    </row>
    <row r="49" spans="1:17" s="83" customFormat="1" ht="12.75">
      <c r="A49" s="86"/>
      <c r="B49" s="83" t="s">
        <v>10</v>
      </c>
      <c r="F49" s="84">
        <v>3290</v>
      </c>
      <c r="G49" s="84">
        <v>2954</v>
      </c>
      <c r="H49" s="103">
        <f t="shared" si="1"/>
        <v>0.8978723404255319</v>
      </c>
      <c r="I49" s="86"/>
      <c r="J49" s="88" t="s">
        <v>10</v>
      </c>
      <c r="K49" s="88"/>
      <c r="L49" s="88"/>
      <c r="M49" s="88"/>
      <c r="N49" s="88">
        <v>390</v>
      </c>
      <c r="O49" s="88">
        <v>310</v>
      </c>
      <c r="P49" s="93">
        <f>(O49/N49)</f>
        <v>0.7948717948717948</v>
      </c>
      <c r="Q49" s="88"/>
    </row>
    <row r="50" spans="1:17" s="83" customFormat="1" ht="12.75">
      <c r="A50" s="86"/>
      <c r="B50" s="83" t="s">
        <v>46</v>
      </c>
      <c r="F50" s="87">
        <v>450</v>
      </c>
      <c r="G50" s="87">
        <v>490</v>
      </c>
      <c r="H50" s="103">
        <f t="shared" si="1"/>
        <v>1.0888888888888888</v>
      </c>
      <c r="I50" s="86"/>
      <c r="J50" s="88"/>
      <c r="K50" s="88"/>
      <c r="L50" s="88"/>
      <c r="M50" s="88"/>
      <c r="N50" s="88"/>
      <c r="O50" s="88"/>
      <c r="P50" s="85"/>
      <c r="Q50" s="88"/>
    </row>
    <row r="51" spans="1:17" s="83" customFormat="1" ht="12.75">
      <c r="A51" s="86"/>
      <c r="B51" s="83" t="s">
        <v>63</v>
      </c>
      <c r="F51" s="84">
        <v>1100</v>
      </c>
      <c r="G51" s="84">
        <v>850</v>
      </c>
      <c r="H51" s="103">
        <f t="shared" si="1"/>
        <v>0.7727272727272727</v>
      </c>
      <c r="I51" s="86"/>
      <c r="J51" s="88"/>
      <c r="K51" s="88"/>
      <c r="L51" s="88"/>
      <c r="M51" s="88"/>
      <c r="N51" s="88"/>
      <c r="O51" s="88"/>
      <c r="P51" s="85"/>
      <c r="Q51" s="88"/>
    </row>
    <row r="52" spans="1:17" s="83" customFormat="1" ht="12.75">
      <c r="A52" s="89"/>
      <c r="B52" s="90"/>
      <c r="C52" s="90"/>
      <c r="D52" s="90"/>
      <c r="E52" s="90"/>
      <c r="F52" s="91"/>
      <c r="G52" s="91"/>
      <c r="H52" s="90"/>
      <c r="I52" s="89"/>
      <c r="J52" s="90"/>
      <c r="K52" s="90"/>
      <c r="L52" s="90"/>
      <c r="M52" s="90"/>
      <c r="N52" s="90"/>
      <c r="O52" s="90"/>
      <c r="P52" s="92"/>
      <c r="Q52" s="88"/>
    </row>
    <row r="53" spans="1:17" ht="12.75">
      <c r="A53" s="20" t="s">
        <v>11</v>
      </c>
      <c r="F53" s="18">
        <f>F55+F69+F74+F76</f>
        <v>17604</v>
      </c>
      <c r="G53" s="26">
        <f>G55+G69+G74+G76</f>
        <v>15040</v>
      </c>
      <c r="H53" s="93">
        <f t="shared" si="1"/>
        <v>0.8543512837991366</v>
      </c>
      <c r="I53" s="20" t="s">
        <v>11</v>
      </c>
      <c r="N53" s="18">
        <f>N69+N74+N76</f>
        <v>405</v>
      </c>
      <c r="O53" s="18">
        <f>O69+O74+O76</f>
        <v>454</v>
      </c>
      <c r="P53" s="93">
        <f>(O53/N53)</f>
        <v>1.1209876543209876</v>
      </c>
      <c r="Q53" s="15"/>
    </row>
    <row r="54" spans="1:17" ht="12.75">
      <c r="A54" s="7"/>
      <c r="F54" s="18"/>
      <c r="G54" s="18"/>
      <c r="H54" s="15"/>
      <c r="I54" s="7"/>
      <c r="P54" s="5"/>
      <c r="Q54" s="15"/>
    </row>
    <row r="55" spans="1:17" ht="12.75">
      <c r="A55" s="8" t="s">
        <v>12</v>
      </c>
      <c r="F55" s="17">
        <f>SUM(F56:F68)</f>
        <v>2322</v>
      </c>
      <c r="G55" s="17">
        <f>SUM(G56:G68)</f>
        <v>908</v>
      </c>
      <c r="H55" s="93">
        <f>(G55/F55)</f>
        <v>0.39104220499569337</v>
      </c>
      <c r="I55" s="8"/>
      <c r="N55" s="3"/>
      <c r="O55" s="3"/>
      <c r="P55" s="5"/>
      <c r="Q55" s="15"/>
    </row>
    <row r="56" spans="1:17" ht="12.75">
      <c r="A56" s="7"/>
      <c r="B56" t="s">
        <v>84</v>
      </c>
      <c r="F56" s="4">
        <v>10</v>
      </c>
      <c r="G56" s="4">
        <v>34</v>
      </c>
      <c r="H56" s="93">
        <f>(G56/F56)</f>
        <v>3.4</v>
      </c>
      <c r="I56" s="7"/>
      <c r="P56" s="5"/>
      <c r="Q56" s="15"/>
    </row>
    <row r="57" spans="1:17" ht="12.75">
      <c r="A57" s="7"/>
      <c r="B57" t="s">
        <v>85</v>
      </c>
      <c r="F57" s="18">
        <v>242</v>
      </c>
      <c r="G57" s="18">
        <v>874</v>
      </c>
      <c r="H57" s="93">
        <f>(G57/F57)</f>
        <v>3.6115702479338845</v>
      </c>
      <c r="I57" s="7"/>
      <c r="P57" s="5"/>
      <c r="Q57" s="15"/>
    </row>
    <row r="58" spans="1:17" ht="12.75">
      <c r="A58" s="7"/>
      <c r="B58" s="15" t="s">
        <v>86</v>
      </c>
      <c r="C58" s="15"/>
      <c r="D58" s="15"/>
      <c r="E58" s="15"/>
      <c r="F58" s="27">
        <v>2000</v>
      </c>
      <c r="G58" s="18">
        <v>0</v>
      </c>
      <c r="H58" s="93">
        <f>(G58/F58)</f>
        <v>0</v>
      </c>
      <c r="I58" s="7"/>
      <c r="J58" s="15"/>
      <c r="K58" s="15"/>
      <c r="L58" s="15"/>
      <c r="M58" s="15"/>
      <c r="N58" s="15"/>
      <c r="O58" s="15"/>
      <c r="P58" s="5"/>
      <c r="Q58" s="15"/>
    </row>
    <row r="59" spans="1:17" ht="12.75">
      <c r="A59" s="7"/>
      <c r="B59" s="44" t="s">
        <v>87</v>
      </c>
      <c r="C59" s="15"/>
      <c r="D59" s="15"/>
      <c r="E59" s="15"/>
      <c r="F59" s="15">
        <v>70</v>
      </c>
      <c r="G59" s="34">
        <v>0</v>
      </c>
      <c r="H59" s="93">
        <f>(G59/F59)</f>
        <v>0</v>
      </c>
      <c r="I59" s="7"/>
      <c r="J59" s="15"/>
      <c r="K59" s="15"/>
      <c r="L59" s="15"/>
      <c r="M59" s="15"/>
      <c r="N59" s="15"/>
      <c r="O59" s="15"/>
      <c r="P59" s="5"/>
      <c r="Q59" s="15"/>
    </row>
    <row r="60" spans="1:17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>
      <c r="A69" s="8" t="s">
        <v>13</v>
      </c>
      <c r="F69" s="17">
        <f>SUM(F70:F72)</f>
        <v>1995</v>
      </c>
      <c r="G69" s="17">
        <f>SUM(G70:G72)</f>
        <v>2038</v>
      </c>
      <c r="H69" s="93">
        <f aca="true" t="shared" si="2" ref="H69:H74">(G69/F69)</f>
        <v>1.0215538847117795</v>
      </c>
      <c r="I69" s="3" t="s">
        <v>13</v>
      </c>
      <c r="N69" s="41">
        <v>33</v>
      </c>
      <c r="O69" s="41">
        <v>17</v>
      </c>
      <c r="P69" s="93">
        <f>(O69/N69)</f>
        <v>0.5151515151515151</v>
      </c>
      <c r="Q69" s="15"/>
    </row>
    <row r="70" spans="1:17" ht="12.75">
      <c r="A70" s="7"/>
      <c r="B70" t="s">
        <v>14</v>
      </c>
      <c r="F70" s="4">
        <v>100</v>
      </c>
      <c r="G70" s="4">
        <v>72</v>
      </c>
      <c r="H70" s="93">
        <f t="shared" si="2"/>
        <v>0.72</v>
      </c>
      <c r="P70" s="5"/>
      <c r="Q70" s="15"/>
    </row>
    <row r="71" spans="1:17" ht="12.75">
      <c r="A71" s="7"/>
      <c r="B71" t="s">
        <v>15</v>
      </c>
      <c r="F71" s="18">
        <v>1195</v>
      </c>
      <c r="G71" s="18">
        <v>1317</v>
      </c>
      <c r="H71" s="93">
        <f t="shared" si="2"/>
        <v>1.102092050209205</v>
      </c>
      <c r="P71" s="5"/>
      <c r="Q71" s="15"/>
    </row>
    <row r="72" spans="1:16" ht="12.75">
      <c r="A72" s="7"/>
      <c r="B72" t="s">
        <v>43</v>
      </c>
      <c r="F72" s="18">
        <v>700</v>
      </c>
      <c r="G72" s="18">
        <v>649</v>
      </c>
      <c r="H72" s="93">
        <f t="shared" si="2"/>
        <v>0.9271428571428572</v>
      </c>
      <c r="P72" s="5"/>
    </row>
    <row r="73" spans="1:17" ht="12.75">
      <c r="A73" s="7"/>
      <c r="F73" s="4"/>
      <c r="G73" s="4"/>
      <c r="H73" s="5"/>
      <c r="P73" s="5"/>
      <c r="Q73" s="15"/>
    </row>
    <row r="74" spans="1:16" ht="12.75">
      <c r="A74" s="8" t="s">
        <v>16</v>
      </c>
      <c r="F74" s="9">
        <v>174</v>
      </c>
      <c r="G74" s="9">
        <v>264</v>
      </c>
      <c r="H74" s="93">
        <f t="shared" si="2"/>
        <v>1.5172413793103448</v>
      </c>
      <c r="I74" s="8" t="s">
        <v>16</v>
      </c>
      <c r="N74" s="29">
        <v>21</v>
      </c>
      <c r="O74" s="29">
        <v>51</v>
      </c>
      <c r="P74" s="93">
        <f>(O74/N74)</f>
        <v>2.4285714285714284</v>
      </c>
    </row>
    <row r="75" spans="1:16" ht="12.75">
      <c r="A75" s="7"/>
      <c r="F75" s="4"/>
      <c r="G75" s="4"/>
      <c r="H75" s="5"/>
      <c r="P75" s="93"/>
    </row>
    <row r="76" spans="1:16" ht="12.75">
      <c r="A76" s="8" t="s">
        <v>17</v>
      </c>
      <c r="F76" s="17">
        <f>SUM(F77:F82)</f>
        <v>13113</v>
      </c>
      <c r="G76" s="17">
        <f>SUM(G77:G82)</f>
        <v>11830</v>
      </c>
      <c r="H76" s="93">
        <f aca="true" t="shared" si="3" ref="H76:H84">(G76/F76)</f>
        <v>0.9021581636543887</v>
      </c>
      <c r="I76" s="8" t="s">
        <v>17</v>
      </c>
      <c r="N76" s="29">
        <v>351</v>
      </c>
      <c r="O76" s="29">
        <v>386</v>
      </c>
      <c r="P76" s="93">
        <f>(O76/N76)</f>
        <v>1.0997150997150997</v>
      </c>
    </row>
    <row r="77" spans="1:16" ht="12.75">
      <c r="A77" s="7"/>
      <c r="B77" t="s">
        <v>62</v>
      </c>
      <c r="F77" s="18">
        <v>800</v>
      </c>
      <c r="G77" s="18">
        <v>814</v>
      </c>
      <c r="H77" s="93">
        <f t="shared" si="3"/>
        <v>1.0175</v>
      </c>
      <c r="P77" s="5"/>
    </row>
    <row r="78" spans="1:16" ht="12.75">
      <c r="A78" s="7"/>
      <c r="B78" t="s">
        <v>69</v>
      </c>
      <c r="F78" s="18">
        <v>700</v>
      </c>
      <c r="G78" s="18">
        <v>499</v>
      </c>
      <c r="H78" s="93">
        <f t="shared" si="3"/>
        <v>0.7128571428571429</v>
      </c>
      <c r="P78" s="5"/>
    </row>
    <row r="79" spans="1:16" ht="12.75">
      <c r="A79" s="7"/>
      <c r="B79" t="s">
        <v>18</v>
      </c>
      <c r="F79" s="18">
        <v>2460</v>
      </c>
      <c r="G79" s="18">
        <v>2358</v>
      </c>
      <c r="H79" s="93">
        <f t="shared" si="3"/>
        <v>0.9585365853658536</v>
      </c>
      <c r="P79" s="5"/>
    </row>
    <row r="80" spans="1:16" ht="12.75">
      <c r="A80" s="7"/>
      <c r="B80" t="s">
        <v>68</v>
      </c>
      <c r="F80" s="18">
        <v>143</v>
      </c>
      <c r="G80" s="18">
        <v>79</v>
      </c>
      <c r="H80" s="93">
        <f t="shared" si="3"/>
        <v>0.5524475524475524</v>
      </c>
      <c r="P80" s="5"/>
    </row>
    <row r="81" spans="1:16" ht="12.75">
      <c r="A81" s="7"/>
      <c r="B81" t="s">
        <v>61</v>
      </c>
      <c r="F81" s="18">
        <v>1507</v>
      </c>
      <c r="G81" s="18">
        <v>912</v>
      </c>
      <c r="H81" s="93">
        <f t="shared" si="3"/>
        <v>0.6051758460517584</v>
      </c>
      <c r="P81" s="5"/>
    </row>
    <row r="82" spans="1:16" ht="12.75">
      <c r="A82" s="7"/>
      <c r="B82" t="s">
        <v>19</v>
      </c>
      <c r="F82" s="18">
        <v>7503</v>
      </c>
      <c r="G82" s="18">
        <v>7168</v>
      </c>
      <c r="H82" s="93">
        <f t="shared" si="3"/>
        <v>0.9553511928561909</v>
      </c>
      <c r="P82" s="5"/>
    </row>
    <row r="83" spans="1:16" ht="12.75">
      <c r="A83" s="13"/>
      <c r="B83" s="15"/>
      <c r="C83" s="15"/>
      <c r="D83" s="15"/>
      <c r="E83" s="15"/>
      <c r="F83" s="27"/>
      <c r="G83" s="27"/>
      <c r="H83" s="11"/>
      <c r="I83" s="10"/>
      <c r="J83" s="10"/>
      <c r="K83" s="10"/>
      <c r="L83" s="10"/>
      <c r="M83" s="10"/>
      <c r="N83" s="10"/>
      <c r="O83" s="10"/>
      <c r="P83" s="11"/>
    </row>
    <row r="84" spans="1:16" ht="12.75">
      <c r="A84" s="20" t="s">
        <v>20</v>
      </c>
      <c r="B84" s="20"/>
      <c r="C84" s="21"/>
      <c r="D84" s="21"/>
      <c r="E84" s="21"/>
      <c r="F84" s="22">
        <f>F86+F90</f>
        <v>114286</v>
      </c>
      <c r="G84" s="35">
        <f>G86+G90</f>
        <v>115914</v>
      </c>
      <c r="H84" s="103">
        <f t="shared" si="3"/>
        <v>1.014244964387589</v>
      </c>
      <c r="I84" s="20" t="s">
        <v>20</v>
      </c>
      <c r="J84" s="21"/>
      <c r="K84" s="21"/>
      <c r="L84" s="21"/>
      <c r="M84" s="21"/>
      <c r="N84" s="39">
        <f>SUM(N85:N90)</f>
        <v>81</v>
      </c>
      <c r="O84" s="39">
        <f>SUM(O85:O90)</f>
        <v>107</v>
      </c>
      <c r="P84" s="95">
        <f aca="true" t="shared" si="4" ref="P84:P90">(O84/N84)</f>
        <v>1.3209876543209877</v>
      </c>
    </row>
    <row r="85" spans="1:16" ht="12.75">
      <c r="A85" s="7"/>
      <c r="B85" s="15"/>
      <c r="C85" s="15"/>
      <c r="D85" s="15"/>
      <c r="E85" s="15"/>
      <c r="F85" s="16"/>
      <c r="G85" s="16"/>
      <c r="H85" s="15"/>
      <c r="I85" s="7"/>
      <c r="J85" s="15"/>
      <c r="K85" s="15"/>
      <c r="L85" s="15"/>
      <c r="M85" s="15"/>
      <c r="N85" s="16"/>
      <c r="O85" s="16"/>
      <c r="P85" s="93"/>
    </row>
    <row r="86" spans="1:16" ht="12.75">
      <c r="A86" s="8" t="s">
        <v>21</v>
      </c>
      <c r="B86" s="15"/>
      <c r="C86" s="15"/>
      <c r="D86" s="15"/>
      <c r="E86" s="15"/>
      <c r="F86" s="37">
        <f>SUM(F87:F88)</f>
        <v>85859</v>
      </c>
      <c r="G86" s="37">
        <f>SUM(G87:G88)</f>
        <v>87832</v>
      </c>
      <c r="H86" s="103">
        <f>(G86/F86)</f>
        <v>1.0229795362163547</v>
      </c>
      <c r="I86" s="8" t="s">
        <v>21</v>
      </c>
      <c r="J86" s="15"/>
      <c r="K86" s="15"/>
      <c r="L86" s="15"/>
      <c r="M86" s="15"/>
      <c r="N86" s="40">
        <v>60</v>
      </c>
      <c r="O86" s="40">
        <v>82</v>
      </c>
      <c r="P86" s="93">
        <f t="shared" si="4"/>
        <v>1.3666666666666667</v>
      </c>
    </row>
    <row r="87" spans="1:17" ht="12.75">
      <c r="A87" s="7"/>
      <c r="B87" s="15" t="s">
        <v>22</v>
      </c>
      <c r="C87" s="15"/>
      <c r="D87" s="15"/>
      <c r="E87" s="15"/>
      <c r="F87" s="34">
        <v>83607</v>
      </c>
      <c r="G87" s="34">
        <v>83858</v>
      </c>
      <c r="H87" s="103">
        <f>(G87/F87)</f>
        <v>1.0030021409690577</v>
      </c>
      <c r="I87" s="7"/>
      <c r="J87" s="15"/>
      <c r="K87" s="15"/>
      <c r="L87" s="15"/>
      <c r="M87" s="15"/>
      <c r="N87" s="16"/>
      <c r="O87" s="16"/>
      <c r="P87" s="93"/>
      <c r="Q87" s="15"/>
    </row>
    <row r="88" spans="1:17" ht="12.75">
      <c r="A88" s="7"/>
      <c r="B88" s="15" t="s">
        <v>23</v>
      </c>
      <c r="C88" s="15"/>
      <c r="D88" s="15"/>
      <c r="E88" s="15"/>
      <c r="F88" s="34">
        <v>2252</v>
      </c>
      <c r="G88" s="34">
        <v>3974</v>
      </c>
      <c r="H88" s="103">
        <f>(G88/F88)</f>
        <v>1.7646536412078153</v>
      </c>
      <c r="I88" s="7"/>
      <c r="J88" s="15"/>
      <c r="K88" s="15"/>
      <c r="L88" s="15"/>
      <c r="M88" s="15"/>
      <c r="N88" s="16"/>
      <c r="O88" s="16"/>
      <c r="P88" s="93"/>
      <c r="Q88" s="15"/>
    </row>
    <row r="89" spans="1:16" ht="12.75">
      <c r="A89" s="7"/>
      <c r="B89" s="15"/>
      <c r="C89" s="15"/>
      <c r="D89" s="15"/>
      <c r="E89" s="15"/>
      <c r="F89" s="16"/>
      <c r="G89" s="16"/>
      <c r="H89" s="27"/>
      <c r="I89" s="8"/>
      <c r="J89" s="15"/>
      <c r="K89" s="15"/>
      <c r="L89" s="15"/>
      <c r="M89" s="15"/>
      <c r="N89" s="40"/>
      <c r="O89" s="40"/>
      <c r="P89" s="93"/>
    </row>
    <row r="90" spans="1:16" ht="12.75">
      <c r="A90" s="8" t="s">
        <v>24</v>
      </c>
      <c r="B90" s="15"/>
      <c r="C90" s="15"/>
      <c r="D90" s="15"/>
      <c r="E90" s="15"/>
      <c r="F90" s="37">
        <f>SUM(F91:F94)</f>
        <v>28427</v>
      </c>
      <c r="G90" s="37">
        <f>SUM(G91:G94)</f>
        <v>28082</v>
      </c>
      <c r="H90" s="103">
        <f>(G90/F90)</f>
        <v>0.9878636507545643</v>
      </c>
      <c r="I90" s="8" t="s">
        <v>24</v>
      </c>
      <c r="J90" s="15"/>
      <c r="K90" s="15"/>
      <c r="L90" s="15"/>
      <c r="M90" s="15"/>
      <c r="N90" s="42">
        <v>21</v>
      </c>
      <c r="O90" s="42">
        <v>25</v>
      </c>
      <c r="P90" s="93">
        <f t="shared" si="4"/>
        <v>1.1904761904761905</v>
      </c>
    </row>
    <row r="91" spans="1:16" ht="12.75">
      <c r="A91" s="7"/>
      <c r="B91" s="15" t="s">
        <v>25</v>
      </c>
      <c r="C91" s="15"/>
      <c r="D91" s="15"/>
      <c r="E91" s="15"/>
      <c r="F91" s="34">
        <v>20902</v>
      </c>
      <c r="G91" s="34">
        <v>21147</v>
      </c>
      <c r="H91" s="103">
        <f>(G91/F91)</f>
        <v>1.0117213663764233</v>
      </c>
      <c r="I91" s="7"/>
      <c r="J91" s="15"/>
      <c r="K91" s="15"/>
      <c r="L91" s="15"/>
      <c r="M91" s="15"/>
      <c r="N91" s="16"/>
      <c r="O91" s="16"/>
      <c r="P91" s="5"/>
    </row>
    <row r="92" spans="1:16" ht="12.75">
      <c r="A92" s="7"/>
      <c r="B92" s="15" t="s">
        <v>26</v>
      </c>
      <c r="C92" s="15"/>
      <c r="D92" s="15"/>
      <c r="E92" s="15"/>
      <c r="F92" s="34">
        <v>7525</v>
      </c>
      <c r="G92" s="34">
        <v>7612</v>
      </c>
      <c r="H92" s="103">
        <f>(G92/F92)</f>
        <v>1.0115614617940198</v>
      </c>
      <c r="I92" s="7"/>
      <c r="J92" s="15"/>
      <c r="K92" s="15"/>
      <c r="L92" s="15"/>
      <c r="M92" s="15"/>
      <c r="N92" s="15"/>
      <c r="O92" s="15"/>
      <c r="P92" s="5"/>
    </row>
    <row r="93" spans="1:16" ht="12.75">
      <c r="A93" s="7"/>
      <c r="B93" s="44" t="s">
        <v>104</v>
      </c>
      <c r="C93" s="15"/>
      <c r="D93" s="15"/>
      <c r="E93" s="15"/>
      <c r="F93" s="34">
        <v>0</v>
      </c>
      <c r="G93" s="34">
        <v>-387</v>
      </c>
      <c r="H93" s="103"/>
      <c r="I93" s="7"/>
      <c r="J93" s="15"/>
      <c r="K93" s="15"/>
      <c r="L93" s="15"/>
      <c r="M93" s="15"/>
      <c r="N93" s="15"/>
      <c r="O93" s="15"/>
      <c r="P93" s="5"/>
    </row>
    <row r="94" spans="1:16" ht="12.75">
      <c r="A94" s="7"/>
      <c r="B94" s="44" t="s">
        <v>111</v>
      </c>
      <c r="C94" s="15"/>
      <c r="D94" s="15"/>
      <c r="E94" s="15"/>
      <c r="F94" s="34">
        <v>0</v>
      </c>
      <c r="G94" s="34">
        <v>-290</v>
      </c>
      <c r="H94" s="103"/>
      <c r="I94" s="7"/>
      <c r="J94" s="15"/>
      <c r="K94" s="15"/>
      <c r="L94" s="15"/>
      <c r="M94" s="15"/>
      <c r="N94" s="15"/>
      <c r="O94" s="15"/>
      <c r="P94" s="5"/>
    </row>
    <row r="95" spans="1:16" ht="12.75">
      <c r="A95" s="13"/>
      <c r="B95" s="10"/>
      <c r="C95" s="10"/>
      <c r="D95" s="10"/>
      <c r="E95" s="10"/>
      <c r="F95" s="43"/>
      <c r="G95" s="43"/>
      <c r="H95" s="10"/>
      <c r="I95" s="13"/>
      <c r="J95" s="10"/>
      <c r="K95" s="10"/>
      <c r="L95" s="10"/>
      <c r="M95" s="10"/>
      <c r="N95" s="12"/>
      <c r="O95" s="12"/>
      <c r="P95" s="11"/>
    </row>
    <row r="96" spans="1:16" ht="12.75">
      <c r="A96" s="94" t="s">
        <v>80</v>
      </c>
      <c r="B96" s="21"/>
      <c r="C96" s="21"/>
      <c r="D96" s="21"/>
      <c r="E96" s="21"/>
      <c r="F96" s="39">
        <f>SUM(F97:F102)</f>
        <v>2312</v>
      </c>
      <c r="G96" s="39">
        <f>SUM(G97:G104)</f>
        <v>3624</v>
      </c>
      <c r="H96" s="95">
        <f>(G96/F96)</f>
        <v>1.5674740484429066</v>
      </c>
      <c r="P96" s="5"/>
    </row>
    <row r="97" spans="1:16" ht="12.75">
      <c r="A97" s="7"/>
      <c r="B97" s="15" t="s">
        <v>27</v>
      </c>
      <c r="C97" s="15"/>
      <c r="D97" s="15"/>
      <c r="E97" s="15"/>
      <c r="F97" s="16">
        <v>0</v>
      </c>
      <c r="G97" s="16">
        <v>126</v>
      </c>
      <c r="H97" s="93"/>
      <c r="P97" s="5"/>
    </row>
    <row r="98" spans="1:16" ht="12.75">
      <c r="A98" s="7"/>
      <c r="B98" s="15" t="s">
        <v>48</v>
      </c>
      <c r="C98" s="15"/>
      <c r="D98" s="15"/>
      <c r="E98" s="15"/>
      <c r="F98" s="34">
        <v>2132</v>
      </c>
      <c r="G98" s="34">
        <v>2064</v>
      </c>
      <c r="H98" s="93">
        <f>(G98/F98)</f>
        <v>0.9681050656660413</v>
      </c>
      <c r="P98" s="5"/>
    </row>
    <row r="99" spans="1:16" ht="12.75">
      <c r="A99" s="7"/>
      <c r="B99" s="15" t="s">
        <v>89</v>
      </c>
      <c r="C99" s="15"/>
      <c r="D99" s="15"/>
      <c r="E99" s="15"/>
      <c r="F99" s="34">
        <v>180</v>
      </c>
      <c r="G99" s="34">
        <v>0</v>
      </c>
      <c r="H99" s="93">
        <f>(G99/F99)</f>
        <v>0</v>
      </c>
      <c r="P99" s="5"/>
    </row>
    <row r="100" spans="1:16" ht="12.75">
      <c r="A100" s="7"/>
      <c r="B100" s="50" t="s">
        <v>100</v>
      </c>
      <c r="C100" s="50"/>
      <c r="D100" s="50"/>
      <c r="E100" s="50"/>
      <c r="F100" s="96">
        <v>0</v>
      </c>
      <c r="G100" s="96">
        <v>989</v>
      </c>
      <c r="H100" s="93"/>
      <c r="P100" s="5"/>
    </row>
    <row r="101" spans="1:16" ht="12.75">
      <c r="A101" s="7"/>
      <c r="B101" s="50" t="s">
        <v>101</v>
      </c>
      <c r="C101" s="50"/>
      <c r="D101" s="50"/>
      <c r="E101" s="50"/>
      <c r="F101" s="96">
        <v>0</v>
      </c>
      <c r="G101" s="96">
        <v>437</v>
      </c>
      <c r="H101" s="93"/>
      <c r="P101" s="5"/>
    </row>
    <row r="102" spans="1:16" ht="12.75">
      <c r="A102" s="13"/>
      <c r="B102" s="10" t="s">
        <v>112</v>
      </c>
      <c r="C102" s="10"/>
      <c r="D102" s="10"/>
      <c r="E102" s="10"/>
      <c r="F102" s="12">
        <v>0</v>
      </c>
      <c r="G102" s="97">
        <v>8</v>
      </c>
      <c r="H102" s="11"/>
      <c r="I102" s="10"/>
      <c r="J102" s="10"/>
      <c r="K102" s="10"/>
      <c r="L102" s="10"/>
      <c r="M102" s="10"/>
      <c r="N102" s="10"/>
      <c r="O102" s="10"/>
      <c r="P102" s="11"/>
    </row>
    <row r="103" spans="1:16" ht="12.75">
      <c r="A103" s="15"/>
      <c r="B103" s="15"/>
      <c r="C103" s="15"/>
      <c r="D103" s="15"/>
      <c r="E103" s="15"/>
      <c r="F103" s="16"/>
      <c r="G103" s="82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>
      <c r="A104" s="15"/>
      <c r="B104" s="15"/>
      <c r="C104" s="15"/>
      <c r="D104" s="15"/>
      <c r="E104" s="15"/>
      <c r="F104" s="16"/>
      <c r="G104" s="16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>
      <c r="A105" s="15"/>
      <c r="B105" s="15"/>
      <c r="C105" s="15"/>
      <c r="D105" s="15"/>
      <c r="E105" s="15"/>
      <c r="F105" s="16"/>
      <c r="G105" s="16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2.75">
      <c r="A106" s="15"/>
      <c r="B106" s="15"/>
      <c r="C106" s="15"/>
      <c r="D106" s="15"/>
      <c r="E106" s="15"/>
      <c r="F106" s="16"/>
      <c r="G106" s="16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6:7" ht="12.75">
      <c r="F107" s="4"/>
      <c r="G107" s="4"/>
    </row>
    <row r="108" spans="1:16" ht="12.75">
      <c r="A108" s="20" t="s">
        <v>66</v>
      </c>
      <c r="B108" s="21"/>
      <c r="C108" s="21"/>
      <c r="D108" s="21"/>
      <c r="E108" s="21"/>
      <c r="F108" s="33">
        <v>1050</v>
      </c>
      <c r="G108" s="33">
        <v>1238</v>
      </c>
      <c r="H108" s="95">
        <f>(G108/F108)</f>
        <v>1.1790476190476191</v>
      </c>
      <c r="I108" s="20"/>
      <c r="J108" s="21"/>
      <c r="K108" s="21"/>
      <c r="L108" s="21"/>
      <c r="M108" s="21"/>
      <c r="N108" s="21"/>
      <c r="O108" s="21"/>
      <c r="P108" s="24"/>
    </row>
    <row r="109" spans="1:16" ht="12.75">
      <c r="A109" s="13"/>
      <c r="B109" s="10"/>
      <c r="C109" s="10"/>
      <c r="D109" s="10"/>
      <c r="E109" s="10"/>
      <c r="F109" s="12"/>
      <c r="G109" s="12"/>
      <c r="H109" s="11"/>
      <c r="I109" s="13"/>
      <c r="J109" s="10"/>
      <c r="K109" s="10"/>
      <c r="L109" s="10"/>
      <c r="M109" s="10"/>
      <c r="N109" s="10"/>
      <c r="O109" s="10"/>
      <c r="P109" s="11"/>
    </row>
    <row r="110" spans="1:16" ht="12.75">
      <c r="A110" s="20" t="s">
        <v>78</v>
      </c>
      <c r="B110" s="21"/>
      <c r="C110" s="21"/>
      <c r="D110" s="21"/>
      <c r="E110" s="21"/>
      <c r="F110" s="33">
        <f>SUM(F111:F115)</f>
        <v>1332</v>
      </c>
      <c r="G110" s="33">
        <f>SUM(G111:G114)</f>
        <v>1246</v>
      </c>
      <c r="H110" s="93">
        <f>(G110/F110)</f>
        <v>0.9354354354354354</v>
      </c>
      <c r="I110" s="21"/>
      <c r="J110" s="21"/>
      <c r="K110" s="21"/>
      <c r="L110" s="21"/>
      <c r="M110" s="21"/>
      <c r="N110" s="21"/>
      <c r="O110" s="21"/>
      <c r="P110" s="24"/>
    </row>
    <row r="111" spans="1:16" ht="12.75">
      <c r="A111" s="7"/>
      <c r="B111" s="15" t="s">
        <v>77</v>
      </c>
      <c r="C111" s="15"/>
      <c r="D111" s="15"/>
      <c r="E111" s="15"/>
      <c r="F111" s="27">
        <v>1212</v>
      </c>
      <c r="G111" s="27">
        <v>995</v>
      </c>
      <c r="H111" s="93">
        <f>(G111/F111)</f>
        <v>0.820957095709571</v>
      </c>
      <c r="I111" s="15"/>
      <c r="J111" s="15"/>
      <c r="K111" s="15"/>
      <c r="L111" s="15"/>
      <c r="M111" s="15"/>
      <c r="N111" s="15"/>
      <c r="O111" s="15"/>
      <c r="P111" s="5"/>
    </row>
    <row r="112" spans="1:16" ht="12.75">
      <c r="A112" s="7"/>
      <c r="B112" s="15" t="s">
        <v>76</v>
      </c>
      <c r="C112" s="15"/>
      <c r="D112" s="15"/>
      <c r="E112" s="15"/>
      <c r="F112" s="27">
        <v>60</v>
      </c>
      <c r="G112" s="15">
        <v>57</v>
      </c>
      <c r="H112" s="93">
        <f>(G112/F112)</f>
        <v>0.95</v>
      </c>
      <c r="I112" s="15"/>
      <c r="J112" s="15"/>
      <c r="K112" s="15"/>
      <c r="L112" s="15"/>
      <c r="M112" s="15"/>
      <c r="N112" s="15"/>
      <c r="O112" s="15"/>
      <c r="P112" s="5"/>
    </row>
    <row r="113" spans="1:16" ht="12.75">
      <c r="A113" s="7"/>
      <c r="B113" s="15" t="s">
        <v>88</v>
      </c>
      <c r="C113" s="15"/>
      <c r="D113" s="15"/>
      <c r="E113" s="15"/>
      <c r="F113" s="27">
        <v>60</v>
      </c>
      <c r="G113" s="15">
        <v>60</v>
      </c>
      <c r="H113" s="93">
        <f>(G113/F113)</f>
        <v>1</v>
      </c>
      <c r="I113" s="15"/>
      <c r="J113" s="15"/>
      <c r="K113" s="15"/>
      <c r="L113" s="15"/>
      <c r="M113" s="15"/>
      <c r="N113" s="15"/>
      <c r="O113" s="15"/>
      <c r="P113" s="5"/>
    </row>
    <row r="114" spans="1:16" ht="12.75">
      <c r="A114" s="7"/>
      <c r="B114" s="44" t="s">
        <v>109</v>
      </c>
      <c r="C114" s="15"/>
      <c r="D114" s="15"/>
      <c r="E114" s="15"/>
      <c r="F114" s="27">
        <v>0</v>
      </c>
      <c r="G114" s="15">
        <v>134</v>
      </c>
      <c r="H114" s="93"/>
      <c r="I114" s="15"/>
      <c r="J114" s="15"/>
      <c r="K114" s="15"/>
      <c r="L114" s="15"/>
      <c r="M114" s="15"/>
      <c r="N114" s="15"/>
      <c r="O114" s="15"/>
      <c r="P114" s="5"/>
    </row>
    <row r="115" spans="1:16" ht="12.75">
      <c r="A115" s="13"/>
      <c r="B115" s="10"/>
      <c r="C115" s="10"/>
      <c r="D115" s="10"/>
      <c r="E115" s="10"/>
      <c r="F115" s="10"/>
      <c r="G115" s="10"/>
      <c r="H115" s="11"/>
      <c r="I115" s="10"/>
      <c r="J115" s="10"/>
      <c r="K115" s="10"/>
      <c r="L115" s="10"/>
      <c r="M115" s="10"/>
      <c r="N115" s="10"/>
      <c r="O115" s="10"/>
      <c r="P115" s="11"/>
    </row>
    <row r="116" spans="1:16" ht="12.75">
      <c r="A116" s="20" t="s">
        <v>28</v>
      </c>
      <c r="B116" s="21"/>
      <c r="C116" s="21"/>
      <c r="D116" s="21"/>
      <c r="E116" s="21"/>
      <c r="F116" s="33">
        <f>SUM(F117:F120)</f>
        <v>1602</v>
      </c>
      <c r="G116" s="82">
        <f>SUM(G117:G120)</f>
        <v>2010</v>
      </c>
      <c r="H116" s="93">
        <f>(G116/F116)</f>
        <v>1.2546816479400749</v>
      </c>
      <c r="I116" s="21"/>
      <c r="J116" s="21"/>
      <c r="K116" s="21"/>
      <c r="L116" s="21"/>
      <c r="M116" s="21"/>
      <c r="N116" s="21"/>
      <c r="O116" s="21"/>
      <c r="P116" s="24"/>
    </row>
    <row r="117" spans="1:16" ht="12.75">
      <c r="A117" s="7"/>
      <c r="B117" s="15" t="s">
        <v>50</v>
      </c>
      <c r="C117" s="15"/>
      <c r="D117" s="15"/>
      <c r="E117" s="15"/>
      <c r="F117" s="32">
        <v>600</v>
      </c>
      <c r="G117" s="32">
        <v>741</v>
      </c>
      <c r="H117" s="93">
        <f>(G117/F117)</f>
        <v>1.235</v>
      </c>
      <c r="I117" s="15"/>
      <c r="J117" s="15"/>
      <c r="K117" s="15"/>
      <c r="L117" s="15"/>
      <c r="M117" s="15"/>
      <c r="N117" s="15"/>
      <c r="O117" s="15"/>
      <c r="P117" s="5"/>
    </row>
    <row r="118" spans="1:16" ht="12.75">
      <c r="A118" s="7"/>
      <c r="B118" s="15" t="s">
        <v>64</v>
      </c>
      <c r="C118" s="15"/>
      <c r="D118" s="15"/>
      <c r="E118" s="15"/>
      <c r="F118" s="32">
        <v>900</v>
      </c>
      <c r="G118" s="32">
        <v>997</v>
      </c>
      <c r="H118" s="93">
        <f>(G118/F118)</f>
        <v>1.1077777777777778</v>
      </c>
      <c r="I118" s="15"/>
      <c r="J118" s="15" t="s">
        <v>103</v>
      </c>
      <c r="K118" s="15"/>
      <c r="L118" s="15"/>
      <c r="M118" s="15"/>
      <c r="N118" s="15"/>
      <c r="O118" s="15">
        <v>4</v>
      </c>
      <c r="P118" s="5"/>
    </row>
    <row r="119" spans="1:16" ht="12.75">
      <c r="A119" s="7"/>
      <c r="B119" s="15" t="s">
        <v>75</v>
      </c>
      <c r="C119" s="15"/>
      <c r="D119" s="15"/>
      <c r="E119" s="15"/>
      <c r="F119" s="32">
        <v>102</v>
      </c>
      <c r="G119" s="32">
        <v>154</v>
      </c>
      <c r="H119" s="93">
        <f>(G119/F119)</f>
        <v>1.5098039215686274</v>
      </c>
      <c r="I119" s="15"/>
      <c r="J119" s="15"/>
      <c r="K119" s="15"/>
      <c r="L119" s="15"/>
      <c r="M119" s="15"/>
      <c r="N119" s="15"/>
      <c r="O119" s="15"/>
      <c r="P119" s="5"/>
    </row>
    <row r="120" spans="1:16" ht="12.75">
      <c r="A120" s="7"/>
      <c r="B120" s="44" t="s">
        <v>116</v>
      </c>
      <c r="C120" s="15"/>
      <c r="D120" s="15"/>
      <c r="E120" s="15"/>
      <c r="F120" s="32">
        <v>0</v>
      </c>
      <c r="G120" s="32">
        <v>118</v>
      </c>
      <c r="H120" s="93"/>
      <c r="I120" s="15"/>
      <c r="J120" s="15"/>
      <c r="K120" s="15"/>
      <c r="L120" s="15"/>
      <c r="M120" s="15"/>
      <c r="N120" s="15"/>
      <c r="O120" s="15"/>
      <c r="P120" s="5"/>
    </row>
    <row r="121" spans="1:16" ht="12.75">
      <c r="A121" s="13"/>
      <c r="B121" s="10"/>
      <c r="C121" s="10"/>
      <c r="D121" s="10"/>
      <c r="E121" s="10"/>
      <c r="F121" s="12"/>
      <c r="G121" s="12"/>
      <c r="H121" s="11"/>
      <c r="I121" s="10"/>
      <c r="J121" s="10"/>
      <c r="K121" s="10"/>
      <c r="L121" s="10"/>
      <c r="M121" s="10"/>
      <c r="N121" s="10"/>
      <c r="O121" s="10"/>
      <c r="P121" s="11"/>
    </row>
    <row r="122" spans="1:16" ht="12.75">
      <c r="A122" s="7" t="s">
        <v>29</v>
      </c>
      <c r="F122" s="25">
        <f>SUM(F123:F124)</f>
        <v>12331</v>
      </c>
      <c r="G122" s="82">
        <f>SUM(G123:G124)</f>
        <v>12781</v>
      </c>
      <c r="H122" s="93">
        <f>(G122/F122)</f>
        <v>1.0364933906414726</v>
      </c>
      <c r="P122" s="5"/>
    </row>
    <row r="123" spans="1:16" ht="12.75">
      <c r="A123" s="7"/>
      <c r="B123" t="s">
        <v>59</v>
      </c>
      <c r="F123" s="18">
        <v>6831</v>
      </c>
      <c r="G123" s="18">
        <v>7200</v>
      </c>
      <c r="H123" s="93">
        <f>(G123/F123)</f>
        <v>1.0540184453227932</v>
      </c>
      <c r="P123" s="5"/>
    </row>
    <row r="124" spans="1:16" ht="12.75">
      <c r="A124" s="7"/>
      <c r="B124" t="s">
        <v>60</v>
      </c>
      <c r="F124" s="18">
        <v>5500</v>
      </c>
      <c r="G124" s="18">
        <v>5581</v>
      </c>
      <c r="H124" s="93">
        <f>(G124/F124)</f>
        <v>1.0147272727272727</v>
      </c>
      <c r="P124" s="5"/>
    </row>
    <row r="125" spans="1:16" ht="12.75">
      <c r="A125" s="13"/>
      <c r="B125" s="10"/>
      <c r="C125" s="10"/>
      <c r="D125" s="10"/>
      <c r="E125" s="10"/>
      <c r="F125" s="12"/>
      <c r="G125" s="12"/>
      <c r="H125" s="11"/>
      <c r="I125" s="15"/>
      <c r="J125" s="15"/>
      <c r="K125" s="15"/>
      <c r="L125" s="15"/>
      <c r="M125" s="15"/>
      <c r="N125" s="15"/>
      <c r="O125" s="15"/>
      <c r="P125" s="5"/>
    </row>
    <row r="126" spans="1:16" ht="12.75">
      <c r="A126" s="7" t="s">
        <v>52</v>
      </c>
      <c r="F126" s="25">
        <f>SUM(F127:F128)</f>
        <v>3216</v>
      </c>
      <c r="G126" s="82">
        <f>SUM(G127:G128)</f>
        <v>3042</v>
      </c>
      <c r="H126" s="93">
        <f aca="true" t="shared" si="5" ref="H126:H134">(G126/F126)</f>
        <v>0.9458955223880597</v>
      </c>
      <c r="I126" s="20" t="s">
        <v>52</v>
      </c>
      <c r="J126" s="21"/>
      <c r="K126" s="21"/>
      <c r="L126" s="21"/>
      <c r="M126" s="21"/>
      <c r="N126" s="98">
        <v>0</v>
      </c>
      <c r="O126" s="98">
        <v>38</v>
      </c>
      <c r="P126" s="24"/>
    </row>
    <row r="127" spans="1:16" ht="12.75">
      <c r="A127" s="7"/>
      <c r="B127" t="s">
        <v>53</v>
      </c>
      <c r="F127" s="4">
        <v>45</v>
      </c>
      <c r="G127" s="4">
        <v>168</v>
      </c>
      <c r="H127" s="93">
        <f t="shared" si="5"/>
        <v>3.7333333333333334</v>
      </c>
      <c r="I127" s="7"/>
      <c r="J127" s="15"/>
      <c r="K127" s="15"/>
      <c r="L127" s="15"/>
      <c r="M127" s="15"/>
      <c r="N127" s="15"/>
      <c r="O127" s="15"/>
      <c r="P127" s="5"/>
    </row>
    <row r="128" spans="1:16" ht="12.75">
      <c r="A128" s="7"/>
      <c r="B128" t="s">
        <v>54</v>
      </c>
      <c r="F128" s="18">
        <v>3171</v>
      </c>
      <c r="G128" s="18">
        <v>2874</v>
      </c>
      <c r="H128" s="93">
        <f t="shared" si="5"/>
        <v>0.9063386944181646</v>
      </c>
      <c r="I128" s="7"/>
      <c r="J128" s="15" t="s">
        <v>102</v>
      </c>
      <c r="K128" s="15"/>
      <c r="L128" s="15"/>
      <c r="M128" s="15"/>
      <c r="N128" s="15">
        <v>0</v>
      </c>
      <c r="O128" s="15">
        <v>38</v>
      </c>
      <c r="P128" s="5"/>
    </row>
    <row r="129" spans="1:16" ht="12.75">
      <c r="A129" s="13"/>
      <c r="B129" s="10"/>
      <c r="C129" s="10"/>
      <c r="D129" s="10"/>
      <c r="E129" s="10"/>
      <c r="F129" s="30"/>
      <c r="G129" s="30"/>
      <c r="H129" s="11"/>
      <c r="I129" s="13"/>
      <c r="J129" s="10"/>
      <c r="K129" s="10"/>
      <c r="L129" s="10"/>
      <c r="M129" s="10"/>
      <c r="N129" s="10"/>
      <c r="O129" s="10"/>
      <c r="P129" s="11"/>
    </row>
    <row r="130" spans="1:16" ht="12.75">
      <c r="A130" s="7" t="s">
        <v>30</v>
      </c>
      <c r="F130" s="4">
        <v>540</v>
      </c>
      <c r="G130" s="4">
        <v>530</v>
      </c>
      <c r="H130" s="93">
        <f t="shared" si="5"/>
        <v>0.9814814814814815</v>
      </c>
      <c r="P130" s="5"/>
    </row>
    <row r="131" spans="1:16" ht="12.75">
      <c r="A131" s="13"/>
      <c r="B131" s="10"/>
      <c r="C131" s="10"/>
      <c r="D131" s="10"/>
      <c r="E131" s="10"/>
      <c r="F131" s="12"/>
      <c r="G131" s="12"/>
      <c r="H131" s="11"/>
      <c r="I131" s="10"/>
      <c r="J131" s="10"/>
      <c r="K131" s="10"/>
      <c r="L131" s="10"/>
      <c r="M131" s="10"/>
      <c r="N131" s="10"/>
      <c r="O131" s="10"/>
      <c r="P131" s="11"/>
    </row>
    <row r="132" spans="1:16" ht="12.75">
      <c r="A132" s="20" t="s">
        <v>55</v>
      </c>
      <c r="B132" s="21"/>
      <c r="C132" s="21"/>
      <c r="D132" s="21"/>
      <c r="E132" s="21"/>
      <c r="F132" s="22">
        <v>1000</v>
      </c>
      <c r="G132" s="22">
        <v>1277</v>
      </c>
      <c r="H132" s="93">
        <f t="shared" si="5"/>
        <v>1.277</v>
      </c>
      <c r="I132" s="20" t="s">
        <v>55</v>
      </c>
      <c r="J132" s="21"/>
      <c r="K132" s="21"/>
      <c r="L132" s="21"/>
      <c r="M132" s="21"/>
      <c r="N132" s="21">
        <v>550</v>
      </c>
      <c r="O132" s="21">
        <v>554</v>
      </c>
      <c r="P132" s="93">
        <f>(O132/N132)</f>
        <v>1.0072727272727273</v>
      </c>
    </row>
    <row r="133" spans="1:16" ht="12.75">
      <c r="A133" s="13"/>
      <c r="B133" s="10"/>
      <c r="C133" s="10"/>
      <c r="D133" s="10"/>
      <c r="E133" s="10"/>
      <c r="F133" s="12"/>
      <c r="G133" s="12"/>
      <c r="H133" s="11"/>
      <c r="I133" s="13"/>
      <c r="J133" s="10"/>
      <c r="K133" s="10"/>
      <c r="L133" s="10"/>
      <c r="M133" s="10"/>
      <c r="N133" s="10"/>
      <c r="O133" s="10"/>
      <c r="P133" s="11"/>
    </row>
    <row r="134" spans="1:16" ht="12.75">
      <c r="A134" s="20" t="s">
        <v>79</v>
      </c>
      <c r="B134" s="21"/>
      <c r="C134" s="21"/>
      <c r="D134" s="21"/>
      <c r="E134" s="21"/>
      <c r="F134" s="22">
        <v>5200</v>
      </c>
      <c r="G134" s="22">
        <v>10803</v>
      </c>
      <c r="H134" s="93">
        <f t="shared" si="5"/>
        <v>2.0775</v>
      </c>
      <c r="I134" s="20"/>
      <c r="J134" s="21"/>
      <c r="K134" s="21"/>
      <c r="L134" s="21"/>
      <c r="M134" s="21"/>
      <c r="N134" s="21"/>
      <c r="O134" s="21"/>
      <c r="P134" s="24"/>
    </row>
    <row r="135" spans="1:16" ht="12.75">
      <c r="A135" s="13"/>
      <c r="B135" s="10"/>
      <c r="C135" s="10"/>
      <c r="D135" s="10"/>
      <c r="E135" s="10"/>
      <c r="F135" s="12"/>
      <c r="G135" s="12"/>
      <c r="H135" s="11"/>
      <c r="I135" s="13"/>
      <c r="J135" s="10"/>
      <c r="K135" s="10"/>
      <c r="L135" s="10"/>
      <c r="M135" s="10"/>
      <c r="N135" s="10"/>
      <c r="O135" s="10"/>
      <c r="P135" s="11"/>
    </row>
    <row r="140" spans="1:16" ht="12.75">
      <c r="A140" s="10"/>
      <c r="B140" s="10"/>
      <c r="C140" s="10"/>
      <c r="D140" s="10"/>
      <c r="E140" s="10"/>
      <c r="F140" s="12"/>
      <c r="G140" s="12"/>
      <c r="H140" s="10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7"/>
      <c r="F141" s="4"/>
      <c r="G141" s="4"/>
      <c r="I141" s="20"/>
      <c r="J141" s="21"/>
      <c r="K141" s="21"/>
      <c r="L141" s="21"/>
      <c r="M141" s="21"/>
      <c r="N141" s="21"/>
      <c r="O141" s="21"/>
      <c r="P141" s="24"/>
    </row>
    <row r="142" spans="1:16" ht="15">
      <c r="A142" s="6" t="s">
        <v>2</v>
      </c>
      <c r="F142" s="19">
        <v>169763</v>
      </c>
      <c r="G142" s="19">
        <v>177309</v>
      </c>
      <c r="H142" s="81">
        <f>(G142/F142)</f>
        <v>1.04445020410808</v>
      </c>
      <c r="I142" s="6" t="s">
        <v>70</v>
      </c>
      <c r="J142" s="15"/>
      <c r="K142" s="15"/>
      <c r="L142" s="15"/>
      <c r="M142" s="15"/>
      <c r="N142" s="48">
        <v>4818</v>
      </c>
      <c r="O142" s="48">
        <v>3572</v>
      </c>
      <c r="P142" s="81">
        <f>(O142/N142)</f>
        <v>0.7413864674138647</v>
      </c>
    </row>
    <row r="143" spans="1:16" ht="12.75">
      <c r="A143" s="13"/>
      <c r="B143" s="10"/>
      <c r="C143" s="10"/>
      <c r="D143" s="10"/>
      <c r="E143" s="10"/>
      <c r="F143" s="12"/>
      <c r="G143" s="12"/>
      <c r="H143" s="10"/>
      <c r="I143" s="13"/>
      <c r="J143" s="10"/>
      <c r="K143" s="10"/>
      <c r="L143" s="10"/>
      <c r="M143" s="10"/>
      <c r="N143" s="12"/>
      <c r="O143" s="12"/>
      <c r="P143" s="11"/>
    </row>
    <row r="144" spans="1:16" ht="12.75">
      <c r="A144" s="7" t="s">
        <v>31</v>
      </c>
      <c r="F144" s="18">
        <f>F146+F155+F163+F165+F168+F171+F174</f>
        <v>169763</v>
      </c>
      <c r="G144" s="35">
        <f>G146+G155+G163+G165+G168+G171+G174</f>
        <v>177309</v>
      </c>
      <c r="H144" s="93">
        <f>(G144/F144)</f>
        <v>1.04445020410808</v>
      </c>
      <c r="I144" s="20" t="s">
        <v>31</v>
      </c>
      <c r="J144" s="21"/>
      <c r="K144" s="21"/>
      <c r="L144" s="21"/>
      <c r="M144" s="21"/>
      <c r="N144" s="22">
        <v>4818</v>
      </c>
      <c r="O144" s="22">
        <v>3572</v>
      </c>
      <c r="P144" s="95">
        <f>(O144/N144)</f>
        <v>0.7413864674138647</v>
      </c>
    </row>
    <row r="145" spans="1:16" ht="12.75">
      <c r="A145" s="13"/>
      <c r="B145" s="10"/>
      <c r="C145" s="10"/>
      <c r="D145" s="10"/>
      <c r="E145" s="10"/>
      <c r="F145" s="12"/>
      <c r="G145" s="12"/>
      <c r="H145" s="10"/>
      <c r="I145" s="13"/>
      <c r="J145" s="10"/>
      <c r="K145" s="10"/>
      <c r="L145" s="10"/>
      <c r="M145" s="10"/>
      <c r="N145" s="12"/>
      <c r="O145" s="12"/>
      <c r="P145" s="11"/>
    </row>
    <row r="146" spans="1:16" ht="12.75">
      <c r="A146" s="8" t="s">
        <v>51</v>
      </c>
      <c r="B146" s="15"/>
      <c r="C146" s="15"/>
      <c r="D146" s="15"/>
      <c r="E146" s="15"/>
      <c r="F146" s="37">
        <f>SUM(F147:F153)</f>
        <v>14064</v>
      </c>
      <c r="G146" s="17">
        <f>SUM(G147:G153)</f>
        <v>15025</v>
      </c>
      <c r="H146" s="93">
        <f>(G146/F146)</f>
        <v>1.068330489192264</v>
      </c>
      <c r="I146" s="94" t="s">
        <v>32</v>
      </c>
      <c r="J146" s="21"/>
      <c r="K146" s="21"/>
      <c r="L146" s="21"/>
      <c r="M146" s="21"/>
      <c r="N146" s="39">
        <f>SUM(N147:N154)</f>
        <v>4818</v>
      </c>
      <c r="O146" s="39">
        <f>SUM(O147:O154)</f>
        <v>3572</v>
      </c>
      <c r="P146" s="95">
        <f aca="true" t="shared" si="6" ref="P146:P153">(O146/N146)</f>
        <v>0.7413864674138647</v>
      </c>
    </row>
    <row r="147" spans="1:16" ht="12.75">
      <c r="A147" s="7"/>
      <c r="B147" s="15" t="s">
        <v>33</v>
      </c>
      <c r="C147" s="15"/>
      <c r="D147" s="15"/>
      <c r="E147" s="15"/>
      <c r="F147" s="34">
        <v>2800</v>
      </c>
      <c r="G147" s="34">
        <v>2941</v>
      </c>
      <c r="H147" s="93">
        <f aca="true" t="shared" si="7" ref="H147:H153">(G147/F147)</f>
        <v>1.0503571428571428</v>
      </c>
      <c r="I147" s="7"/>
      <c r="J147" s="15" t="s">
        <v>35</v>
      </c>
      <c r="K147" s="15"/>
      <c r="L147" s="15"/>
      <c r="M147" s="15"/>
      <c r="N147" s="16">
        <v>33</v>
      </c>
      <c r="O147" s="16">
        <v>25</v>
      </c>
      <c r="P147" s="93">
        <f t="shared" si="6"/>
        <v>0.7575757575757576</v>
      </c>
    </row>
    <row r="148" spans="1:16" ht="12.75">
      <c r="A148" s="7"/>
      <c r="B148" s="15" t="s">
        <v>34</v>
      </c>
      <c r="C148" s="15"/>
      <c r="D148" s="15"/>
      <c r="E148" s="15"/>
      <c r="F148" s="16">
        <v>20</v>
      </c>
      <c r="G148" s="16">
        <v>4</v>
      </c>
      <c r="H148" s="93">
        <f t="shared" si="7"/>
        <v>0.2</v>
      </c>
      <c r="I148" s="7"/>
      <c r="J148" s="15" t="s">
        <v>74</v>
      </c>
      <c r="K148" s="15"/>
      <c r="L148" s="15"/>
      <c r="M148" s="15"/>
      <c r="N148" s="15">
        <v>22</v>
      </c>
      <c r="O148" s="15">
        <v>18</v>
      </c>
      <c r="P148" s="93">
        <f t="shared" si="6"/>
        <v>0.8181818181818182</v>
      </c>
    </row>
    <row r="149" spans="1:16" ht="12.75">
      <c r="A149" s="7"/>
      <c r="B149" s="15" t="s">
        <v>37</v>
      </c>
      <c r="C149" s="15"/>
      <c r="D149" s="15"/>
      <c r="E149" s="15"/>
      <c r="F149" s="34">
        <v>70</v>
      </c>
      <c r="G149" s="34">
        <v>91</v>
      </c>
      <c r="H149" s="93">
        <f t="shared" si="7"/>
        <v>1.3</v>
      </c>
      <c r="I149" s="7"/>
      <c r="J149" s="15" t="s">
        <v>36</v>
      </c>
      <c r="K149" s="15"/>
      <c r="L149" s="15"/>
      <c r="M149" s="15"/>
      <c r="N149" s="16">
        <v>93</v>
      </c>
      <c r="O149" s="16">
        <v>71</v>
      </c>
      <c r="P149" s="93">
        <f t="shared" si="6"/>
        <v>0.7634408602150538</v>
      </c>
    </row>
    <row r="150" spans="1:16" ht="12.75">
      <c r="A150" s="7"/>
      <c r="B150" s="15" t="s">
        <v>39</v>
      </c>
      <c r="C150" s="15"/>
      <c r="D150" s="15"/>
      <c r="E150" s="15"/>
      <c r="F150" s="34">
        <v>3000</v>
      </c>
      <c r="G150" s="34">
        <v>3346</v>
      </c>
      <c r="H150" s="93">
        <f t="shared" si="7"/>
        <v>1.1153333333333333</v>
      </c>
      <c r="I150" s="7"/>
      <c r="J150" s="15" t="s">
        <v>38</v>
      </c>
      <c r="K150" s="15"/>
      <c r="L150" s="15"/>
      <c r="M150" s="15"/>
      <c r="N150" s="27">
        <v>3500</v>
      </c>
      <c r="O150" s="27">
        <v>2450</v>
      </c>
      <c r="P150" s="93">
        <f t="shared" si="6"/>
        <v>0.7</v>
      </c>
    </row>
    <row r="151" spans="1:16" ht="12.75">
      <c r="A151" s="7"/>
      <c r="B151" s="15" t="s">
        <v>56</v>
      </c>
      <c r="C151" s="15"/>
      <c r="D151" s="15"/>
      <c r="E151" s="15"/>
      <c r="F151" s="34">
        <v>7000</v>
      </c>
      <c r="G151" s="34">
        <v>7330</v>
      </c>
      <c r="H151" s="93">
        <f t="shared" si="7"/>
        <v>1.0471428571428572</v>
      </c>
      <c r="I151" s="7"/>
      <c r="J151" s="15" t="s">
        <v>72</v>
      </c>
      <c r="K151" s="15"/>
      <c r="L151" s="15"/>
      <c r="M151" s="15"/>
      <c r="N151" s="15">
        <v>550</v>
      </c>
      <c r="O151" s="15">
        <v>293</v>
      </c>
      <c r="P151" s="93">
        <f t="shared" si="6"/>
        <v>0.5327272727272727</v>
      </c>
    </row>
    <row r="152" spans="1:22" ht="12.75">
      <c r="A152" s="7"/>
      <c r="B152" s="15" t="s">
        <v>44</v>
      </c>
      <c r="C152" s="15"/>
      <c r="D152" s="15"/>
      <c r="E152" s="15"/>
      <c r="F152" s="34">
        <v>443</v>
      </c>
      <c r="G152" s="34">
        <v>477</v>
      </c>
      <c r="H152" s="93">
        <f t="shared" si="7"/>
        <v>1.0767494356659142</v>
      </c>
      <c r="I152" s="7"/>
      <c r="J152" s="15" t="s">
        <v>73</v>
      </c>
      <c r="K152" s="15"/>
      <c r="L152" s="15"/>
      <c r="M152" s="15"/>
      <c r="N152" s="15">
        <v>450</v>
      </c>
      <c r="O152" s="15">
        <v>85</v>
      </c>
      <c r="P152" s="93">
        <f t="shared" si="6"/>
        <v>0.18888888888888888</v>
      </c>
      <c r="V152" s="4"/>
    </row>
    <row r="153" spans="1:22" ht="12.75">
      <c r="A153" s="7"/>
      <c r="B153" s="15" t="s">
        <v>57</v>
      </c>
      <c r="C153" s="15"/>
      <c r="D153" s="15"/>
      <c r="E153" s="15"/>
      <c r="F153" s="34">
        <v>731</v>
      </c>
      <c r="G153" s="34">
        <v>836</v>
      </c>
      <c r="H153" s="93">
        <f t="shared" si="7"/>
        <v>1.1436388508891928</v>
      </c>
      <c r="I153" s="7"/>
      <c r="J153" s="15" t="s">
        <v>57</v>
      </c>
      <c r="K153" s="15"/>
      <c r="L153" s="15"/>
      <c r="M153" s="15"/>
      <c r="N153" s="15">
        <v>170</v>
      </c>
      <c r="O153" s="44">
        <v>600</v>
      </c>
      <c r="P153" s="93">
        <f t="shared" si="6"/>
        <v>3.5294117647058822</v>
      </c>
      <c r="V153" s="4"/>
    </row>
    <row r="154" spans="1:22" ht="12.75">
      <c r="A154" s="7"/>
      <c r="B154" s="15"/>
      <c r="C154" s="15"/>
      <c r="D154" s="15"/>
      <c r="E154" s="15"/>
      <c r="F154" s="15"/>
      <c r="G154" s="15"/>
      <c r="H154" s="36"/>
      <c r="I154" s="7"/>
      <c r="J154" s="44" t="s">
        <v>113</v>
      </c>
      <c r="K154" s="15"/>
      <c r="L154" s="15"/>
      <c r="M154" s="15"/>
      <c r="N154" s="44">
        <v>0</v>
      </c>
      <c r="O154" s="44">
        <v>30</v>
      </c>
      <c r="P154" s="5"/>
      <c r="V154" s="26"/>
    </row>
    <row r="155" spans="1:16" ht="12.75">
      <c r="A155" s="8" t="s">
        <v>40</v>
      </c>
      <c r="B155" s="15"/>
      <c r="C155" s="15"/>
      <c r="D155" s="15"/>
      <c r="E155" s="15"/>
      <c r="F155" s="37">
        <f>SUM(F156:F161)</f>
        <v>14338</v>
      </c>
      <c r="G155" s="17">
        <f>SUM(G156:G161)</f>
        <v>11175</v>
      </c>
      <c r="H155" s="93">
        <f>(G155/F155)</f>
        <v>0.7793974054958851</v>
      </c>
      <c r="I155" s="7"/>
      <c r="P155" s="5"/>
    </row>
    <row r="156" spans="1:22" ht="12.75">
      <c r="A156" s="8"/>
      <c r="B156" s="15" t="s">
        <v>41</v>
      </c>
      <c r="C156" s="15"/>
      <c r="D156" s="15"/>
      <c r="E156" s="15"/>
      <c r="F156" s="32">
        <v>4800</v>
      </c>
      <c r="G156" s="32">
        <v>4066</v>
      </c>
      <c r="H156" s="93">
        <f aca="true" t="shared" si="8" ref="H156:H161">(G156/F156)</f>
        <v>0.8470833333333333</v>
      </c>
      <c r="I156" s="7"/>
      <c r="J156" s="15"/>
      <c r="K156" s="15"/>
      <c r="L156" s="15"/>
      <c r="M156" s="15"/>
      <c r="N156" s="15"/>
      <c r="O156" s="15"/>
      <c r="P156" s="5"/>
      <c r="V156" s="26"/>
    </row>
    <row r="157" spans="1:16" ht="12.75">
      <c r="A157" s="7"/>
      <c r="B157" s="44" t="s">
        <v>90</v>
      </c>
      <c r="F157" s="46">
        <v>420</v>
      </c>
      <c r="G157" s="32">
        <v>412</v>
      </c>
      <c r="H157" s="93">
        <f t="shared" si="8"/>
        <v>0.9809523809523809</v>
      </c>
      <c r="I157" s="7"/>
      <c r="J157" s="15"/>
      <c r="K157" s="15"/>
      <c r="L157" s="15"/>
      <c r="M157" s="15"/>
      <c r="N157" s="15"/>
      <c r="O157" s="15"/>
      <c r="P157" s="5"/>
    </row>
    <row r="158" spans="1:16" ht="12.75">
      <c r="A158" s="7"/>
      <c r="B158" s="44" t="s">
        <v>91</v>
      </c>
      <c r="F158" s="46">
        <v>118</v>
      </c>
      <c r="G158" s="32">
        <v>118</v>
      </c>
      <c r="H158" s="93">
        <f t="shared" si="8"/>
        <v>1</v>
      </c>
      <c r="I158" s="7"/>
      <c r="J158" s="15"/>
      <c r="K158" s="15"/>
      <c r="L158" s="15"/>
      <c r="M158" s="15"/>
      <c r="N158" s="15"/>
      <c r="O158" s="15"/>
      <c r="P158" s="5"/>
    </row>
    <row r="159" spans="1:16" ht="12.75">
      <c r="A159" s="7"/>
      <c r="B159" s="15" t="s">
        <v>58</v>
      </c>
      <c r="C159" s="15"/>
      <c r="D159" s="15"/>
      <c r="E159" s="15"/>
      <c r="F159" s="27">
        <v>5500</v>
      </c>
      <c r="G159" s="27">
        <v>4544</v>
      </c>
      <c r="H159" s="93">
        <f t="shared" si="8"/>
        <v>0.8261818181818181</v>
      </c>
      <c r="I159" s="7"/>
      <c r="J159" s="15"/>
      <c r="K159" s="15"/>
      <c r="L159" s="15"/>
      <c r="M159" s="15"/>
      <c r="N159" s="15"/>
      <c r="O159" s="15"/>
      <c r="P159" s="5"/>
    </row>
    <row r="160" spans="1:16" ht="12.75">
      <c r="A160" s="7"/>
      <c r="B160" s="44" t="s">
        <v>83</v>
      </c>
      <c r="C160" s="15"/>
      <c r="D160" s="15"/>
      <c r="E160" s="15"/>
      <c r="F160" s="27">
        <v>700</v>
      </c>
      <c r="G160" s="27">
        <v>325</v>
      </c>
      <c r="H160" s="93">
        <f t="shared" si="8"/>
        <v>0.4642857142857143</v>
      </c>
      <c r="I160" s="7"/>
      <c r="J160" s="15"/>
      <c r="K160" s="15"/>
      <c r="L160" s="15"/>
      <c r="M160" s="15"/>
      <c r="N160" s="15"/>
      <c r="O160" s="15"/>
      <c r="P160" s="5"/>
    </row>
    <row r="161" spans="1:16" ht="12.75">
      <c r="A161" s="7"/>
      <c r="B161" s="15" t="s">
        <v>42</v>
      </c>
      <c r="C161" s="15"/>
      <c r="D161" s="15"/>
      <c r="E161" s="15"/>
      <c r="F161" s="27">
        <v>2800</v>
      </c>
      <c r="G161" s="27">
        <v>1710</v>
      </c>
      <c r="H161" s="93">
        <f t="shared" si="8"/>
        <v>0.6107142857142858</v>
      </c>
      <c r="I161" s="7"/>
      <c r="J161" s="15"/>
      <c r="K161" s="15"/>
      <c r="L161" s="15"/>
      <c r="M161" s="15"/>
      <c r="N161" s="15"/>
      <c r="O161" s="15"/>
      <c r="P161" s="5"/>
    </row>
    <row r="162" spans="1:16" ht="12.75">
      <c r="A162" s="13"/>
      <c r="B162" s="10"/>
      <c r="C162" s="10"/>
      <c r="D162" s="10"/>
      <c r="E162" s="10"/>
      <c r="F162" s="38"/>
      <c r="G162" s="38"/>
      <c r="H162" s="11"/>
      <c r="I162" s="13"/>
      <c r="J162" s="10"/>
      <c r="K162" s="10"/>
      <c r="L162" s="10"/>
      <c r="M162" s="10"/>
      <c r="N162" s="10"/>
      <c r="O162" s="10"/>
      <c r="P162" s="11"/>
    </row>
    <row r="163" spans="1:16" ht="12.75">
      <c r="A163" s="20" t="s">
        <v>67</v>
      </c>
      <c r="B163" s="21"/>
      <c r="C163" s="21"/>
      <c r="D163" s="21"/>
      <c r="E163" s="21"/>
      <c r="F163" s="35">
        <v>8632</v>
      </c>
      <c r="G163" s="35">
        <v>12989</v>
      </c>
      <c r="H163" s="95">
        <f>(G163/F163)</f>
        <v>1.5047497683039852</v>
      </c>
      <c r="I163" s="20"/>
      <c r="J163" s="21"/>
      <c r="K163" s="21"/>
      <c r="L163" s="21"/>
      <c r="M163" s="21"/>
      <c r="N163" s="21"/>
      <c r="O163" s="21"/>
      <c r="P163" s="24"/>
    </row>
    <row r="164" spans="1:16" ht="12.75">
      <c r="A164" s="13"/>
      <c r="B164" s="10"/>
      <c r="C164" s="10"/>
      <c r="D164" s="10"/>
      <c r="E164" s="10"/>
      <c r="F164" s="10"/>
      <c r="G164" s="10"/>
      <c r="H164" s="99"/>
      <c r="I164" s="13"/>
      <c r="J164" s="10"/>
      <c r="K164" s="10"/>
      <c r="L164" s="10"/>
      <c r="M164" s="10"/>
      <c r="N164" s="10"/>
      <c r="O164" s="10"/>
      <c r="P164" s="11"/>
    </row>
    <row r="165" spans="1:16" ht="12.75">
      <c r="A165" s="7" t="s">
        <v>81</v>
      </c>
      <c r="B165" s="15"/>
      <c r="C165" s="15"/>
      <c r="D165" s="15"/>
      <c r="E165" s="15"/>
      <c r="F165" s="27">
        <v>50</v>
      </c>
      <c r="G165" s="27">
        <v>9</v>
      </c>
      <c r="H165" s="93">
        <f>(G165/F165)</f>
        <v>0.18</v>
      </c>
      <c r="I165" s="7"/>
      <c r="J165" s="15"/>
      <c r="K165" s="15"/>
      <c r="L165" s="15"/>
      <c r="M165" s="15"/>
      <c r="N165" s="15"/>
      <c r="O165" s="15"/>
      <c r="P165" s="5"/>
    </row>
    <row r="166" spans="1:16" ht="12.75">
      <c r="A166" s="7"/>
      <c r="B166" s="15"/>
      <c r="C166" s="15"/>
      <c r="D166" s="15"/>
      <c r="E166" s="15"/>
      <c r="F166" s="34"/>
      <c r="G166" s="34"/>
      <c r="H166" s="93"/>
      <c r="I166" s="13"/>
      <c r="J166" s="10"/>
      <c r="K166" s="10"/>
      <c r="L166" s="10"/>
      <c r="M166" s="10"/>
      <c r="N166" s="10"/>
      <c r="O166" s="10"/>
      <c r="P166" s="11"/>
    </row>
    <row r="167" spans="1:16" ht="12.75">
      <c r="A167" s="20"/>
      <c r="B167" s="21"/>
      <c r="C167" s="21"/>
      <c r="D167" s="21"/>
      <c r="E167" s="21"/>
      <c r="F167" s="23"/>
      <c r="G167" s="23"/>
      <c r="H167" s="95"/>
      <c r="I167" s="20"/>
      <c r="J167" s="21"/>
      <c r="K167" s="21"/>
      <c r="L167" s="21"/>
      <c r="M167" s="21"/>
      <c r="N167" s="21"/>
      <c r="O167" s="21"/>
      <c r="P167" s="24"/>
    </row>
    <row r="168" spans="1:16" ht="12.75">
      <c r="A168" s="7" t="s">
        <v>105</v>
      </c>
      <c r="B168" s="15"/>
      <c r="C168" s="15"/>
      <c r="D168" s="15"/>
      <c r="E168" s="15"/>
      <c r="F168" s="34">
        <v>126070</v>
      </c>
      <c r="G168" s="34">
        <v>127255</v>
      </c>
      <c r="H168" s="93">
        <f>(G168/F168)</f>
        <v>1.0093995399381297</v>
      </c>
      <c r="I168" s="7"/>
      <c r="P168" s="5"/>
    </row>
    <row r="169" spans="1:16" ht="12.75">
      <c r="A169" s="13"/>
      <c r="B169" s="10"/>
      <c r="C169" s="10"/>
      <c r="D169" s="10"/>
      <c r="E169" s="10"/>
      <c r="F169" s="12"/>
      <c r="G169" s="12"/>
      <c r="H169" s="99"/>
      <c r="I169" s="13"/>
      <c r="J169" s="10"/>
      <c r="K169" s="10"/>
      <c r="L169" s="10"/>
      <c r="M169" s="10"/>
      <c r="N169" s="10"/>
      <c r="O169" s="10"/>
      <c r="P169" s="11"/>
    </row>
    <row r="170" spans="1:16" ht="12.75">
      <c r="A170" s="7"/>
      <c r="B170" s="15"/>
      <c r="C170" s="15"/>
      <c r="D170" s="15"/>
      <c r="E170" s="15"/>
      <c r="F170" s="16"/>
      <c r="G170" s="16"/>
      <c r="H170" s="93"/>
      <c r="I170" s="20"/>
      <c r="J170" s="21"/>
      <c r="K170" s="21"/>
      <c r="L170" s="21"/>
      <c r="M170" s="21"/>
      <c r="N170" s="21"/>
      <c r="O170" s="21"/>
      <c r="P170" s="24"/>
    </row>
    <row r="171" spans="1:16" ht="12.75">
      <c r="A171" s="7" t="s">
        <v>65</v>
      </c>
      <c r="B171" s="15"/>
      <c r="C171" s="15"/>
      <c r="D171" s="15"/>
      <c r="E171" s="15"/>
      <c r="F171" s="34">
        <v>5732</v>
      </c>
      <c r="G171" s="34">
        <v>6261</v>
      </c>
      <c r="H171" s="93">
        <f>(G171/F171)</f>
        <v>1.0922889043963713</v>
      </c>
      <c r="I171" s="7"/>
      <c r="J171" s="15"/>
      <c r="K171" s="15"/>
      <c r="L171" s="15"/>
      <c r="M171" s="15"/>
      <c r="N171" s="15"/>
      <c r="O171" s="15"/>
      <c r="P171" s="5"/>
    </row>
    <row r="172" spans="1:16" ht="12.75">
      <c r="A172" s="7"/>
      <c r="B172" s="15"/>
      <c r="C172" s="15"/>
      <c r="D172" s="15"/>
      <c r="E172" s="15"/>
      <c r="F172" s="15"/>
      <c r="G172" s="15"/>
      <c r="H172" s="93"/>
      <c r="I172" s="13"/>
      <c r="J172" s="10"/>
      <c r="K172" s="10"/>
      <c r="L172" s="10"/>
      <c r="M172" s="10"/>
      <c r="N172" s="10"/>
      <c r="O172" s="10"/>
      <c r="P172" s="11"/>
    </row>
    <row r="173" spans="1:16" ht="12.75">
      <c r="A173" s="20"/>
      <c r="B173" s="21"/>
      <c r="C173" s="21"/>
      <c r="D173" s="21"/>
      <c r="E173" s="21"/>
      <c r="F173" s="21"/>
      <c r="G173" s="21"/>
      <c r="H173" s="95"/>
      <c r="I173" s="20"/>
      <c r="J173" s="21"/>
      <c r="K173" s="21"/>
      <c r="L173" s="21"/>
      <c r="M173" s="21"/>
      <c r="N173" s="21"/>
      <c r="O173" s="21"/>
      <c r="P173" s="24"/>
    </row>
    <row r="174" spans="1:16" ht="12.75">
      <c r="A174" s="13" t="s">
        <v>82</v>
      </c>
      <c r="B174" s="10"/>
      <c r="C174" s="10"/>
      <c r="D174" s="10"/>
      <c r="E174" s="10"/>
      <c r="F174" s="38">
        <v>877</v>
      </c>
      <c r="G174" s="38">
        <v>4595</v>
      </c>
      <c r="H174" s="99">
        <f>(G174/F174)</f>
        <v>5.23945267958951</v>
      </c>
      <c r="I174" s="13"/>
      <c r="J174" s="10"/>
      <c r="K174" s="10"/>
      <c r="L174" s="10"/>
      <c r="M174" s="10"/>
      <c r="N174" s="10"/>
      <c r="O174" s="10"/>
      <c r="P174" s="11"/>
    </row>
    <row r="175" spans="1:16" s="31" customFormat="1" ht="12.75">
      <c r="A175" s="50"/>
      <c r="B175" s="50"/>
      <c r="C175" s="50"/>
      <c r="D175" s="50"/>
      <c r="E175" s="50"/>
      <c r="F175" s="51"/>
      <c r="G175" s="51"/>
      <c r="H175" s="50"/>
      <c r="I175" s="52"/>
      <c r="J175" s="50"/>
      <c r="K175" s="50"/>
      <c r="L175" s="50"/>
      <c r="M175" s="50"/>
      <c r="N175" s="50"/>
      <c r="O175" s="50"/>
      <c r="P175" s="50"/>
    </row>
    <row r="176" spans="1:16" ht="12.75">
      <c r="A176" s="15"/>
      <c r="B176" s="15"/>
      <c r="C176" s="15"/>
      <c r="D176" s="15"/>
      <c r="E176" s="15"/>
      <c r="F176" s="16"/>
      <c r="G176" s="16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>
      <c r="A177" s="15"/>
      <c r="B177" s="15"/>
      <c r="C177" s="15"/>
      <c r="D177" s="15"/>
      <c r="E177" s="15"/>
      <c r="F177" s="16"/>
      <c r="G177" s="16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5">
      <c r="A178" s="47"/>
      <c r="B178" s="15"/>
      <c r="C178" s="15"/>
      <c r="D178" s="15"/>
      <c r="E178" s="15"/>
      <c r="F178" s="48"/>
      <c r="G178" s="48"/>
      <c r="H178" s="15"/>
      <c r="I178" s="47"/>
      <c r="J178" s="15"/>
      <c r="K178" s="15"/>
      <c r="L178" s="15"/>
      <c r="M178" s="15"/>
      <c r="N178" s="48"/>
      <c r="O178" s="48"/>
      <c r="P178" s="15"/>
    </row>
    <row r="179" spans="1:16" ht="12.75">
      <c r="A179" s="15"/>
      <c r="B179" s="15"/>
      <c r="C179" s="15"/>
      <c r="D179" s="15"/>
      <c r="E179" s="15"/>
      <c r="F179" s="16"/>
      <c r="G179" s="16"/>
      <c r="H179" s="15"/>
      <c r="I179" s="15"/>
      <c r="J179" s="15"/>
      <c r="K179" s="15"/>
      <c r="L179" s="15"/>
      <c r="M179" s="15"/>
      <c r="N179" s="16"/>
      <c r="O179" s="16"/>
      <c r="P179" s="15"/>
    </row>
    <row r="180" spans="1:16" ht="12.75">
      <c r="A180" s="15"/>
      <c r="B180" s="15"/>
      <c r="C180" s="15"/>
      <c r="D180" s="15"/>
      <c r="E180" s="15"/>
      <c r="F180" s="34"/>
      <c r="G180" s="34"/>
      <c r="H180" s="15"/>
      <c r="I180" s="15"/>
      <c r="J180" s="15"/>
      <c r="K180" s="15"/>
      <c r="L180" s="15"/>
      <c r="M180" s="15"/>
      <c r="N180" s="34"/>
      <c r="O180" s="34"/>
      <c r="P180" s="15"/>
    </row>
    <row r="181" spans="1:16" ht="12.75">
      <c r="A181" s="15"/>
      <c r="B181" s="15"/>
      <c r="C181" s="15"/>
      <c r="D181" s="15"/>
      <c r="E181" s="15"/>
      <c r="F181" s="16"/>
      <c r="G181" s="16"/>
      <c r="H181" s="15"/>
      <c r="I181" s="15"/>
      <c r="J181" s="15"/>
      <c r="K181" s="15"/>
      <c r="L181" s="15"/>
      <c r="M181" s="15"/>
      <c r="N181" s="16"/>
      <c r="O181" s="16"/>
      <c r="P181" s="15"/>
    </row>
    <row r="182" spans="1:16" ht="12.75">
      <c r="A182" s="41"/>
      <c r="B182" s="15"/>
      <c r="C182" s="15"/>
      <c r="D182" s="15"/>
      <c r="E182" s="15"/>
      <c r="F182" s="37"/>
      <c r="G182" s="37"/>
      <c r="H182" s="15"/>
      <c r="I182" s="41"/>
      <c r="J182" s="15"/>
      <c r="K182" s="15"/>
      <c r="L182" s="15"/>
      <c r="M182" s="15"/>
      <c r="N182" s="37"/>
      <c r="O182" s="37"/>
      <c r="P182" s="15"/>
    </row>
    <row r="183" spans="1:16" ht="12.75">
      <c r="A183" s="15"/>
      <c r="B183" s="15"/>
      <c r="C183" s="15"/>
      <c r="D183" s="15"/>
      <c r="E183" s="15"/>
      <c r="F183" s="34"/>
      <c r="G183" s="34"/>
      <c r="H183" s="15"/>
      <c r="I183" s="15"/>
      <c r="J183" s="15"/>
      <c r="K183" s="15"/>
      <c r="L183" s="15"/>
      <c r="M183" s="15"/>
      <c r="N183" s="16"/>
      <c r="O183" s="16"/>
      <c r="P183" s="15"/>
    </row>
    <row r="184" spans="1:16" ht="12.75">
      <c r="A184" s="15"/>
      <c r="B184" s="15"/>
      <c r="C184" s="15"/>
      <c r="D184" s="15"/>
      <c r="E184" s="15"/>
      <c r="F184" s="16"/>
      <c r="G184" s="16"/>
      <c r="H184" s="49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5"/>
      <c r="B185" s="15"/>
      <c r="C185" s="15"/>
      <c r="D185" s="15"/>
      <c r="E185" s="15"/>
      <c r="F185" s="34"/>
      <c r="G185" s="34"/>
      <c r="H185" s="49"/>
      <c r="I185" s="15"/>
      <c r="J185" s="15"/>
      <c r="K185" s="15"/>
      <c r="L185" s="15"/>
      <c r="M185" s="15"/>
      <c r="N185" s="16"/>
      <c r="O185" s="16"/>
      <c r="P185" s="45"/>
    </row>
    <row r="186" spans="1:16" ht="12.75">
      <c r="A186" s="15"/>
      <c r="B186" s="15"/>
      <c r="C186" s="15"/>
      <c r="D186" s="15"/>
      <c r="E186" s="15"/>
      <c r="F186" s="34"/>
      <c r="G186" s="34"/>
      <c r="H186" s="49"/>
      <c r="I186" s="15"/>
      <c r="J186" s="15"/>
      <c r="K186" s="15"/>
      <c r="L186" s="15"/>
      <c r="M186" s="15"/>
      <c r="N186" s="27"/>
      <c r="O186" s="27"/>
      <c r="P186" s="15"/>
    </row>
    <row r="187" spans="1:16" ht="12.75">
      <c r="A187" s="15"/>
      <c r="B187" s="15"/>
      <c r="C187" s="15"/>
      <c r="D187" s="15"/>
      <c r="E187" s="15"/>
      <c r="F187" s="34"/>
      <c r="G187" s="34"/>
      <c r="H187" s="49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/>
      <c r="B188" s="15"/>
      <c r="C188" s="15"/>
      <c r="D188" s="15"/>
      <c r="E188" s="15"/>
      <c r="F188" s="34"/>
      <c r="G188" s="34"/>
      <c r="H188" s="49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/>
      <c r="B189" s="15"/>
      <c r="C189" s="15"/>
      <c r="D189" s="15"/>
      <c r="E189" s="15"/>
      <c r="F189" s="34"/>
      <c r="G189" s="34"/>
      <c r="H189" s="49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/>
      <c r="B190" s="15"/>
      <c r="C190" s="15"/>
      <c r="D190" s="15"/>
      <c r="E190" s="15"/>
      <c r="F190" s="15"/>
      <c r="G190" s="15"/>
      <c r="H190" s="4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41"/>
      <c r="B191" s="15"/>
      <c r="C191" s="15"/>
      <c r="D191" s="15"/>
      <c r="E191" s="15"/>
      <c r="F191" s="37"/>
      <c r="G191" s="37"/>
      <c r="H191" s="4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41"/>
      <c r="B192" s="15"/>
      <c r="C192" s="15"/>
      <c r="D192" s="15"/>
      <c r="E192" s="15"/>
      <c r="F192" s="32"/>
      <c r="G192" s="32"/>
      <c r="H192" s="49"/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44"/>
      <c r="C193" s="15"/>
      <c r="D193" s="15"/>
      <c r="E193" s="15"/>
      <c r="F193" s="46"/>
      <c r="G193" s="46"/>
      <c r="H193" s="49"/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44"/>
      <c r="C194" s="15"/>
      <c r="D194" s="15"/>
      <c r="E194" s="15"/>
      <c r="F194" s="46"/>
      <c r="G194" s="46"/>
      <c r="H194" s="49"/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15"/>
      <c r="C195" s="15"/>
      <c r="D195" s="15"/>
      <c r="E195" s="15"/>
      <c r="F195" s="27"/>
      <c r="G195" s="27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44"/>
      <c r="C196" s="15"/>
      <c r="D196" s="15"/>
      <c r="E196" s="15"/>
      <c r="F196" s="27"/>
      <c r="G196" s="27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>
      <c r="A197" s="15"/>
      <c r="B197" s="15"/>
      <c r="C197" s="15"/>
      <c r="D197" s="15"/>
      <c r="E197" s="15"/>
      <c r="F197" s="27"/>
      <c r="G197" s="27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>
      <c r="A198" s="15"/>
      <c r="B198" s="15"/>
      <c r="C198" s="15"/>
      <c r="D198" s="15"/>
      <c r="E198" s="15"/>
      <c r="F198" s="27"/>
      <c r="G198" s="27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2.75">
      <c r="A199" s="15"/>
      <c r="B199" s="15"/>
      <c r="C199" s="15"/>
      <c r="D199" s="15"/>
      <c r="E199" s="15"/>
      <c r="F199" s="27"/>
      <c r="G199" s="27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2.75">
      <c r="A201" s="15"/>
      <c r="B201" s="15"/>
      <c r="C201" s="15"/>
      <c r="D201" s="15"/>
      <c r="E201" s="15"/>
      <c r="F201" s="27"/>
      <c r="G201" s="27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2.75">
      <c r="A202" s="15"/>
      <c r="B202" s="15"/>
      <c r="C202" s="15"/>
      <c r="D202" s="15"/>
      <c r="E202" s="15"/>
      <c r="F202" s="34"/>
      <c r="G202" s="34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2.75">
      <c r="A203" s="15"/>
      <c r="B203" s="15"/>
      <c r="C203" s="15"/>
      <c r="D203" s="15"/>
      <c r="E203" s="15"/>
      <c r="F203" s="16"/>
      <c r="G203" s="16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2.75">
      <c r="A204" s="15"/>
      <c r="B204" s="15"/>
      <c r="C204" s="15"/>
      <c r="D204" s="15"/>
      <c r="E204" s="15"/>
      <c r="F204" s="34"/>
      <c r="G204" s="34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/>
      <c r="B205" s="15"/>
      <c r="C205" s="15"/>
      <c r="D205" s="15"/>
      <c r="E205" s="15"/>
      <c r="F205" s="16"/>
      <c r="G205" s="16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15"/>
      <c r="B206" s="15"/>
      <c r="C206" s="15"/>
      <c r="D206" s="15"/>
      <c r="E206" s="15"/>
      <c r="F206" s="16"/>
      <c r="G206" s="16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/>
      <c r="B207" s="15"/>
      <c r="C207" s="15"/>
      <c r="D207" s="15"/>
      <c r="E207" s="15"/>
      <c r="F207" s="34"/>
      <c r="G207" s="34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>
      <c r="A210" s="15"/>
      <c r="B210" s="15"/>
      <c r="C210" s="15"/>
      <c r="D210" s="15"/>
      <c r="E210" s="15"/>
      <c r="F210" s="27"/>
      <c r="G210" s="27"/>
      <c r="H210" s="15"/>
      <c r="I210" s="15"/>
      <c r="J210" s="15"/>
      <c r="K210" s="15"/>
      <c r="L210" s="15"/>
      <c r="M210" s="15"/>
      <c r="N210" s="15"/>
      <c r="O210" s="15"/>
      <c r="P210" s="15"/>
    </row>
  </sheetData>
  <printOptions/>
  <pageMargins left="0.5511811023622047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PPT</dc:creator>
  <cp:keywords/>
  <dc:description/>
  <cp:lastModifiedBy>SCHMIDTO</cp:lastModifiedBy>
  <cp:lastPrinted>2010-02-01T08:52:50Z</cp:lastPrinted>
  <dcterms:created xsi:type="dcterms:W3CDTF">2001-02-19T08:11:13Z</dcterms:created>
  <dcterms:modified xsi:type="dcterms:W3CDTF">2010-02-01T09:18:37Z</dcterms:modified>
  <cp:category/>
  <cp:version/>
  <cp:contentType/>
  <cp:contentStatus/>
</cp:coreProperties>
</file>